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3485" windowHeight="12525" activeTab="1"/>
  </bookViews>
  <sheets>
    <sheet name="Cover" sheetId="2" r:id="rId1"/>
    <sheet name="Update Note" sheetId="4" r:id="rId2"/>
    <sheet name="In-situ Networks" sheetId="1" r:id="rId3"/>
  </sheets>
  <calcPr calcId="145621"/>
</workbook>
</file>

<file path=xl/calcChain.xml><?xml version="1.0" encoding="utf-8"?>
<calcChain xmlns="http://schemas.openxmlformats.org/spreadsheetml/2006/main">
  <c r="J104" i="1" l="1"/>
  <c r="J103" i="1"/>
  <c r="J98" i="1"/>
  <c r="J95" i="1"/>
  <c r="J94" i="1"/>
  <c r="J93" i="1"/>
  <c r="J91" i="1"/>
  <c r="J90" i="1"/>
  <c r="J89" i="1"/>
  <c r="J87" i="1"/>
  <c r="J81" i="1"/>
  <c r="J80" i="1"/>
  <c r="J76" i="1"/>
  <c r="J75" i="1"/>
  <c r="J74" i="1"/>
  <c r="J73" i="1"/>
  <c r="J70" i="1"/>
  <c r="L63" i="1"/>
  <c r="K63" i="1"/>
  <c r="J63" i="1"/>
  <c r="J61" i="1"/>
  <c r="J59" i="1"/>
  <c r="J57" i="1"/>
  <c r="J54" i="1"/>
  <c r="J53" i="1"/>
  <c r="J51" i="1"/>
  <c r="K49" i="1"/>
  <c r="J49" i="1"/>
  <c r="J47" i="1"/>
  <c r="J46" i="1"/>
  <c r="L41" i="1"/>
  <c r="K41" i="1"/>
  <c r="J41" i="1"/>
  <c r="J38" i="1"/>
  <c r="J36" i="1"/>
  <c r="J31" i="1"/>
  <c r="J30" i="1"/>
  <c r="J29" i="1"/>
  <c r="J28" i="1"/>
  <c r="J27" i="1"/>
  <c r="J26" i="1"/>
  <c r="J25" i="1"/>
  <c r="J23" i="1"/>
  <c r="J22" i="1"/>
  <c r="J19" i="1"/>
</calcChain>
</file>

<file path=xl/sharedStrings.xml><?xml version="1.0" encoding="utf-8"?>
<sst xmlns="http://schemas.openxmlformats.org/spreadsheetml/2006/main" count="2806" uniqueCount="1993">
  <si>
    <t>recordid</t>
  </si>
  <si>
    <t>submitted</t>
  </si>
  <si>
    <t>bfiagree</t>
  </si>
  <si>
    <t>bffirstname</t>
  </si>
  <si>
    <t>bflastname</t>
  </si>
  <si>
    <t>bftitle</t>
  </si>
  <si>
    <t>bfposition</t>
  </si>
  <si>
    <t>bfemail1</t>
  </si>
  <si>
    <t>bfemail2</t>
  </si>
  <si>
    <t>bfphone1</t>
  </si>
  <si>
    <t>bfphone2</t>
  </si>
  <si>
    <t>bffax</t>
  </si>
  <si>
    <t>bfname</t>
  </si>
  <si>
    <t>bfdept</t>
  </si>
  <si>
    <t>bftype</t>
  </si>
  <si>
    <t>bfwebsite</t>
  </si>
  <si>
    <t>bfstreetname</t>
  </si>
  <si>
    <t>bfstreetno</t>
  </si>
  <si>
    <t>bfpostalcode</t>
  </si>
  <si>
    <t>bftown</t>
  </si>
  <si>
    <t>bfcountry</t>
  </si>
  <si>
    <t>bfrole</t>
  </si>
  <si>
    <t>bfactivities</t>
  </si>
  <si>
    <t>bfotheractivity</t>
  </si>
  <si>
    <t>bfrp</t>
  </si>
  <si>
    <t>bfrpdetails</t>
  </si>
  <si>
    <t>bfcopernicusparticipation</t>
  </si>
  <si>
    <t>bfcopernicusparticipationdesc</t>
  </si>
  <si>
    <t>bfpgeop</t>
  </si>
  <si>
    <t>bfpgeopdesc</t>
  </si>
  <si>
    <t>bfcollaborationratinga</t>
  </si>
  <si>
    <t>bfcraother</t>
  </si>
  <si>
    <t>bfcollaborationratingb</t>
  </si>
  <si>
    <t>bfcrbother</t>
  </si>
  <si>
    <t>bfdomains</t>
  </si>
  <si>
    <t>bfni</t>
  </si>
  <si>
    <t>bfniother</t>
  </si>
  <si>
    <t>bfni1stations</t>
  </si>
  <si>
    <t>bfni1scale</t>
  </si>
  <si>
    <t>bfni1r</t>
  </si>
  <si>
    <t>bfni1rother</t>
  </si>
  <si>
    <t>bfni1registered</t>
  </si>
  <si>
    <t>bfni1rn</t>
  </si>
  <si>
    <t>bfni2stations</t>
  </si>
  <si>
    <t>bfni2scale</t>
  </si>
  <si>
    <t>bfni2r</t>
  </si>
  <si>
    <t>bfni2rother</t>
  </si>
  <si>
    <t>bfni2registered</t>
  </si>
  <si>
    <t>bfni2rn</t>
  </si>
  <si>
    <t>bfni3stations</t>
  </si>
  <si>
    <t>bfni3scale</t>
  </si>
  <si>
    <t>bfni3r</t>
  </si>
  <si>
    <t>bfni3rother</t>
  </si>
  <si>
    <t>bfni3registered</t>
  </si>
  <si>
    <t>bfni3rn</t>
  </si>
  <si>
    <t>bfni4stations</t>
  </si>
  <si>
    <t>bfni4scale</t>
  </si>
  <si>
    <t>bfni4r</t>
  </si>
  <si>
    <t>bfni4rother</t>
  </si>
  <si>
    <t>bfni4registered</t>
  </si>
  <si>
    <t>bfni4rn</t>
  </si>
  <si>
    <t>bfni5stations</t>
  </si>
  <si>
    <t>bfni5scale</t>
  </si>
  <si>
    <t>bfni5r</t>
  </si>
  <si>
    <t>bfni5rother</t>
  </si>
  <si>
    <t>bfni5registered</t>
  </si>
  <si>
    <t>bfni5rn</t>
  </si>
  <si>
    <t>bfdt</t>
  </si>
  <si>
    <t>bfdtother</t>
  </si>
  <si>
    <t>bfdt1q8</t>
  </si>
  <si>
    <t>bfdt1q3</t>
  </si>
  <si>
    <t>bfdt1q4</t>
  </si>
  <si>
    <t>bfdt1q5</t>
  </si>
  <si>
    <t>bfdt1q7from</t>
  </si>
  <si>
    <t>bfdt1q7to</t>
  </si>
  <si>
    <t>bfdt1q6</t>
  </si>
  <si>
    <t>bfdt1q6other</t>
  </si>
  <si>
    <t>bfdt1q10</t>
  </si>
  <si>
    <t>bfdt1q9</t>
  </si>
  <si>
    <t>bfdt1q9other</t>
  </si>
  <si>
    <t>bfdt2q8</t>
  </si>
  <si>
    <t>bfdt2q3</t>
  </si>
  <si>
    <t>bfdt2q4</t>
  </si>
  <si>
    <t>bfdt2q5</t>
  </si>
  <si>
    <t>bfdt2q7from</t>
  </si>
  <si>
    <t>bfdt2q7to</t>
  </si>
  <si>
    <t>bfdt2q6</t>
  </si>
  <si>
    <t>bfdt2q6other</t>
  </si>
  <si>
    <t>bfdt2q10</t>
  </si>
  <si>
    <t>bfdt2q9</t>
  </si>
  <si>
    <t>bfdt2q9other</t>
  </si>
  <si>
    <t>bfdt3q8</t>
  </si>
  <si>
    <t>bfdt3q3</t>
  </si>
  <si>
    <t>bfdt3q4</t>
  </si>
  <si>
    <t>bfdt3q5</t>
  </si>
  <si>
    <t>bfdt3q7from</t>
  </si>
  <si>
    <t>bfdt3q7to</t>
  </si>
  <si>
    <t>bfdt3q6</t>
  </si>
  <si>
    <t>bfdt3q6other</t>
  </si>
  <si>
    <t>bfdt3q10</t>
  </si>
  <si>
    <t>bfdt3q9</t>
  </si>
  <si>
    <t>bfdt3q9other</t>
  </si>
  <si>
    <t>bfdt4q8</t>
  </si>
  <si>
    <t>bfdt4q3</t>
  </si>
  <si>
    <t>bfdt4q4</t>
  </si>
  <si>
    <t>bfdt4q5</t>
  </si>
  <si>
    <t>bfdt4q7from</t>
  </si>
  <si>
    <t>bfdt4q7to</t>
  </si>
  <si>
    <t>bfdt4q6</t>
  </si>
  <si>
    <t>bfdt4q6other</t>
  </si>
  <si>
    <t>bfdt4q10</t>
  </si>
  <si>
    <t>bfdt4q9</t>
  </si>
  <si>
    <t>bfdt4q9other</t>
  </si>
  <si>
    <t>bfdt5q8</t>
  </si>
  <si>
    <t>bfdt5q3</t>
  </si>
  <si>
    <t>bfdt5q4</t>
  </si>
  <si>
    <t>bfdt5q5</t>
  </si>
  <si>
    <t>bfdt5q7from</t>
  </si>
  <si>
    <t>bfdt5q7to</t>
  </si>
  <si>
    <t>bfdt5q6</t>
  </si>
  <si>
    <t>bfdt5q6other</t>
  </si>
  <si>
    <t>bfdt5q10</t>
  </si>
  <si>
    <t>bfdt5q9</t>
  </si>
  <si>
    <t>bfdt5q9other</t>
  </si>
  <si>
    <t>bfd3spq1</t>
  </si>
  <si>
    <t>bfd3spq2</t>
  </si>
  <si>
    <t>bfd3spq2other</t>
  </si>
  <si>
    <t>bfd3spq3</t>
  </si>
  <si>
    <t>bfd3spq3b</t>
  </si>
  <si>
    <t>bfd3spq4</t>
  </si>
  <si>
    <t>bfd3spq5</t>
  </si>
  <si>
    <t>bffunds</t>
  </si>
  <si>
    <t>bffundsyes</t>
  </si>
  <si>
    <t>bffundsspecify</t>
  </si>
  <si>
    <t>bfp5q2</t>
  </si>
  <si>
    <t>bfp5q2other</t>
  </si>
  <si>
    <t>bfp5sa</t>
  </si>
  <si>
    <t>bfp5q4</t>
  </si>
  <si>
    <t>bfp5q4examples</t>
  </si>
  <si>
    <t>bfp5q5</t>
  </si>
  <si>
    <t>bfp5q5examples</t>
  </si>
  <si>
    <t>bfp5q6</t>
  </si>
  <si>
    <t>bfcontribution</t>
  </si>
  <si>
    <t>bfinvolvement</t>
  </si>
  <si>
    <t>bfgcnewsletter</t>
  </si>
  <si>
    <t>bfprofile</t>
  </si>
  <si>
    <t>PAGE</t>
  </si>
  <si>
    <t>INTRO</t>
  </si>
  <si>
    <t>GENERAL INFO</t>
  </si>
  <si>
    <t>ACTIVITY FOCUS</t>
  </si>
  <si>
    <t>CAPACITIES</t>
  </si>
  <si>
    <t>NATIONAL ACTIVITIES</t>
  </si>
  <si>
    <t>ENGAGEMENT IN GEO-CRADLE</t>
  </si>
  <si>
    <t>SECTION</t>
  </si>
  <si>
    <t>Personal Information</t>
  </si>
  <si>
    <t>Your Organisation</t>
  </si>
  <si>
    <t>2) Ground-based/In-situ monitoring networks/facilities</t>
  </si>
  <si>
    <t>4) EO data exploitation for the provision of value-adding services and products</t>
  </si>
  <si>
    <t>QUESTION</t>
  </si>
  <si>
    <t>If you agree please tick the box to start the survey</t>
  </si>
  <si>
    <t>First Name</t>
  </si>
  <si>
    <t xml:space="preserve">Last Name </t>
  </si>
  <si>
    <t>Title</t>
  </si>
  <si>
    <t>Position</t>
  </si>
  <si>
    <t>Email 1</t>
  </si>
  <si>
    <t>Email 2</t>
  </si>
  <si>
    <t>Phone 1</t>
  </si>
  <si>
    <t>Phone 2</t>
  </si>
  <si>
    <t>Fax</t>
  </si>
  <si>
    <t>Organisation Name</t>
  </si>
  <si>
    <t>Department</t>
  </si>
  <si>
    <t>Type</t>
  </si>
  <si>
    <t>Website(s)</t>
  </si>
  <si>
    <t>Street Name</t>
  </si>
  <si>
    <t xml:space="preserve">Street No </t>
  </si>
  <si>
    <t>Postal Code</t>
  </si>
  <si>
    <t>Town</t>
  </si>
  <si>
    <t>Country</t>
  </si>
  <si>
    <t xml:space="preserve">1. Which of these statements best describe your Organisation's role in the value chain? </t>
  </si>
  <si>
    <t>2. What are the main thematic areas of activity of your Organisation?</t>
  </si>
  <si>
    <t xml:space="preserve"> Other Activity (only if the answer in 2 is 99)</t>
  </si>
  <si>
    <t>3. Has your organisation participated in EO-related projects?</t>
  </si>
  <si>
    <t>Please provide links where applicable (e.g. FP7 BEYOND - website URL), or any other information that you find useful.</t>
  </si>
  <si>
    <t xml:space="preserve">4. Has your Organisation participated in any Copernicus service provision, Copernicus User requirements definition or Copernicus Research &amp; Innovation action? </t>
  </si>
  <si>
    <t>Please provide some additional information</t>
  </si>
  <si>
    <t>5. Has your Organisation participated in any GEO/GEOSS SBA Tasks, community activities or initiatives?</t>
  </si>
  <si>
    <t>6. How would you rate your Organisation's level of collaboration with other EO actors in your country or abroad?</t>
  </si>
  <si>
    <t>From the list below, please choose all the domains in which your organisation has capacities.</t>
  </si>
  <si>
    <t>Please specify</t>
  </si>
  <si>
    <t>What type of ground-based/in-situ networks or facilities do you operate?</t>
  </si>
  <si>
    <t>Other Networks or Facilities</t>
  </si>
  <si>
    <t xml:space="preserve">Number of stations (Meteorological/Climatic Networks or Facilities) </t>
  </si>
  <si>
    <t xml:space="preserve">What is the geographic coverage/extent? (Meteorological/Climatic Networks or Facilities) </t>
  </si>
  <si>
    <t xml:space="preserve"> In which region? (If answer is Regional in previous question) (Meteorological/Climatic Networks or Facilities) </t>
  </si>
  <si>
    <t xml:space="preserve">Other region (If answer is Other in previous question) (Meteorological/Climatic Networks or Facilities) </t>
  </si>
  <si>
    <t xml:space="preserve">Is your network of stations/facilities registered in some National/Regional/International network(s)? (Meteorological/Climatic Networks or Facilities) </t>
  </si>
  <si>
    <t xml:space="preserve">Please specify, including web link if possible (Meteorological/Climatic Networks or Facilities) </t>
  </si>
  <si>
    <t>Number of stations (Atmospheric Composition/Profiling Networks or Facilities)</t>
  </si>
  <si>
    <t xml:space="preserve"> What is the geographic coverage/extent? (Atmospheric Composition/Profiling Networks or Facilities)</t>
  </si>
  <si>
    <t xml:space="preserve"> In which region? (If answer is Regional in previous question) (Atmospheric Composition/Profiling Networks or Facilities)</t>
  </si>
  <si>
    <t>Other region (If answer is Other in previous question) (Atmospheric Composition/Profiling Networks or Facilities)</t>
  </si>
  <si>
    <t>Is your network of stations/facilities registered in some National/Regional/International network(s)? (Atmospheric Composition/Profiling Networks or Facilities)</t>
  </si>
  <si>
    <t>Please specify, including web link if possible (Atmospheric Composition/Profiling Networks or Facilities)</t>
  </si>
  <si>
    <t>Number of stations (Hydrometric/Water Quality Networks or Facilities)</t>
  </si>
  <si>
    <t>What is the geographic coverage/extent? (Hydrometric/Water Quality Networks or Facilities)</t>
  </si>
  <si>
    <t xml:space="preserve"> In which region? (If answer is Regional in previous question) (Hydrometric/Water Quality Networks or Facilities)</t>
  </si>
  <si>
    <t>Other region (If answer is Other in previous question) (Hydrometric/Water Quality Networks or Facilities)</t>
  </si>
  <si>
    <t>Is your network of stations/facilities registered in some National/Regional/International network(s)? (Hydrometric/Water Quality Networks or Facilities)</t>
  </si>
  <si>
    <t>Please specify, including web link if possible (Hydrometric/Water Quality Networks or Facilities)</t>
  </si>
  <si>
    <t>Number of stations (Soil attributes/Spectra Networks or Facilities)</t>
  </si>
  <si>
    <t>What is the geographic coverage/extent? (Soil attributes/Spectra Networks or Facilities)</t>
  </si>
  <si>
    <t xml:space="preserve"> In which region? (If answer is Regional in previous question) (Soil attributes/Spectra Networks or Facilities)</t>
  </si>
  <si>
    <t>Other region (If answer is Other in previous question) (Soil attributes/Spectra Networks or Facilities)</t>
  </si>
  <si>
    <t>Is your network of stations/facilities registered in some National/Regional/International network(s)? (Soil attributes/Spectra Networks or Facilities)</t>
  </si>
  <si>
    <t>Please specify, including web link if possible (Soil attributes/Spectra Networks or Facilities)</t>
  </si>
  <si>
    <t>Number of stations (Energy/Radiation Networks or Facilities)</t>
  </si>
  <si>
    <t>What is the geographic coverage/extent? (Energy/Radiation Networks or Facilities)</t>
  </si>
  <si>
    <t xml:space="preserve"> In which region? (If answer is Regional in previous question) (Energy/Radiation Networks or Facilities)</t>
  </si>
  <si>
    <t>Other region (If answer is Other in previous question) (Energy/Radiation Networks or Facilities)</t>
  </si>
  <si>
    <t>Is your network of stations/facilities registered in some National/Regional/International network(s)? (Energy/Radiation Networks or Facilities)</t>
  </si>
  <si>
    <t>Please specify, including web link if possible (Energy/Radiation Networks or Facilities)</t>
  </si>
  <si>
    <t>From the list below, please choose all the networks for which you systematically collect and store data.</t>
  </si>
  <si>
    <t>Other Data Types</t>
  </si>
  <si>
    <t>Which are the measured attributes (e.g. temperature, humidity, precipitation, etc)? (Meteorological/Climatic)</t>
  </si>
  <si>
    <t>Are METADATA available? (Meteorological/Climatic)</t>
  </si>
  <si>
    <t>Link(s) to web server(s)/portals if available or any available description/information. (Meteorological/Climatic)</t>
  </si>
  <si>
    <t>Contact details of the  person in charge (Meteorological/Climatic)</t>
  </si>
  <si>
    <t>Since when do you collect and store data? (Meteorological/Climatic)</t>
  </si>
  <si>
    <t>What is the temporal resolution of data acquisition? (Meteorological/Climatic)</t>
  </si>
  <si>
    <t>Other Temporal Resolution (Meteorological/Climatic)</t>
  </si>
  <si>
    <t>Data availability/access: (Meteorological/Climatic)</t>
  </si>
  <si>
    <t>What is the main data policy applied? (Meteorological/Climatic)</t>
  </si>
  <si>
    <t>Please specify (Meteorological/Climatic)</t>
  </si>
  <si>
    <t>Which are the measured attributes (e.g.aerosols, clouds, atmospheric pollutants, etc)? (Atmospheric Composition/Profiling)</t>
  </si>
  <si>
    <t>Are METADATA available? (Atmospheric Composition/Profiling)</t>
  </si>
  <si>
    <t>Link(s) to web server(s)/portals if available or any available description/information. (Atmospheric Composition/Profiling)</t>
  </si>
  <si>
    <t>Contact details of the  person in charge (Atmospheric Composition/Profiling)</t>
  </si>
  <si>
    <t>Since when do you collect and store data? (Atmospheric Composition/Profiling)</t>
  </si>
  <si>
    <t>What is the temporal resolution of data acquisition? (Atmospheric Composition/Profiling)</t>
  </si>
  <si>
    <t>Other Temporal Resolution (Atmospheric Composition/Profiling)</t>
  </si>
  <si>
    <t>Data availability/access: (Atmospheric Composition/Profiling)</t>
  </si>
  <si>
    <t>What is the main data policy applied? (Atmospheric Composition/Profiling)</t>
  </si>
  <si>
    <t>Please specify (Atmospheric Composition/Profiling)</t>
  </si>
  <si>
    <t>Which are the measured attributes (e.g. water level, discharge, etc)? (Hydrometric/Water Quality)</t>
  </si>
  <si>
    <t>Are METADATA available? (Hydrometric/Water Quality)</t>
  </si>
  <si>
    <t>Link(s) to web server(s)/portals if available or any available description/information. (Hydrometric/Water Quality)</t>
  </si>
  <si>
    <t>Contact details of the  person in charge (Hydrometric/Water Quality)</t>
  </si>
  <si>
    <t>Since when do you collect and store data? (Hydrometric/Water Quality)</t>
  </si>
  <si>
    <t>What is the temporal resolution of data acquisition? (Hydrometric/Water Quality)</t>
  </si>
  <si>
    <t>Other Temporal Resolution (Hydrometric/Water Quality)</t>
  </si>
  <si>
    <t>Data availability/access: (Hydrometric/Water Quality)</t>
  </si>
  <si>
    <t>What is the main data policy applied? (Hydrometric/Water Quality)</t>
  </si>
  <si>
    <t>Please specify (Hydrometric/Water Quality)</t>
  </si>
  <si>
    <t>Which are the measured attributes (e.g. soil size distribution, etc)? (Soil attributes/Spectra)</t>
  </si>
  <si>
    <t>Are METADATA available? (Soil attributes/Spectra)</t>
  </si>
  <si>
    <t>Link(s) to web server(s)/portals if available or any available description/information. (Soil attributes/Spectra)</t>
  </si>
  <si>
    <t>Contact details of the  person in charge (Soil attributes/Spectra)</t>
  </si>
  <si>
    <t>Since when do you collect and store data? (Soil attributes/Spectra)</t>
  </si>
  <si>
    <t>What is the temporal resolution of data acquisition? (Soil attributes/Spectra)</t>
  </si>
  <si>
    <t>Other Temporal Resolution (Soil attributes/Spectra)</t>
  </si>
  <si>
    <t>Data availability/access: (Soil attributes/Spectra)</t>
  </si>
  <si>
    <t>What is the main data policy applied? (Soil attributes/Spectra)</t>
  </si>
  <si>
    <t>Please specify (Soil attributes/Spectra)</t>
  </si>
  <si>
    <t>Which are the measured attributes (e.g. radiation, etc)? (Energy/Radiation)</t>
  </si>
  <si>
    <t>Are METADATA available? (Energy/Radiation)</t>
  </si>
  <si>
    <t>Link(s) to web server(s)/portals if available or any available description/information. (Energy/Radiation)</t>
  </si>
  <si>
    <t>Contact details of the  person in charge (Energy/Radiation)</t>
  </si>
  <si>
    <t>Since when do you collect and store data? (Energy/Radiation)</t>
  </si>
  <si>
    <t>What is the temporal resolution of data acquisition? (Energy/Radiation)</t>
  </si>
  <si>
    <t>Other Temporal Resolution (Energy/Radiation)</t>
  </si>
  <si>
    <t>Data availability/access: (Energy/Radiation)</t>
  </si>
  <si>
    <t>What is the main data policy applied? (Energy/Radiation)</t>
  </si>
  <si>
    <t>Please specify (Energy/Radiation)</t>
  </si>
  <si>
    <t>Do you deliver services / products that are based on the exploitation of EO data?</t>
  </si>
  <si>
    <t>Which of the following areas do your products/services cover?</t>
  </si>
  <si>
    <t>Please provide some additional details and/or give concrete examples of the products/services.</t>
  </si>
  <si>
    <t>Do you provide these products/services freely or on a commercial basis?</t>
  </si>
  <si>
    <t>Are you using  open EO data sources (e.g. EOSAT, USGS, NASA, ESA) for providing services and which?</t>
  </si>
  <si>
    <t>Which are your main customers / end-users?</t>
  </si>
  <si>
    <t>If applicable, please provide a link(s) where these products/services can be accessed.</t>
  </si>
  <si>
    <t>1. Is there funding for EO activities available in your country?</t>
  </si>
  <si>
    <t>If yes, specify the case(s)</t>
  </si>
  <si>
    <t>2. Is there a National Space Policy/Strategy?</t>
  </si>
  <si>
    <t>3. Is there a Space Agency in your country?</t>
  </si>
  <si>
    <t>4. Which of the following best describes the level of coordination of EO activities in your country?</t>
  </si>
  <si>
    <t>Please provide examples of collaboration between research and private sector entities in your country.</t>
  </si>
  <si>
    <t>5. Which of the following best describes the level of interaction between the EO community and decision makers in your country?</t>
  </si>
  <si>
    <t>Please provide examples of EO-based services and/or products in your country which are operationally used by public sector bodies.</t>
  </si>
  <si>
    <t>6. Can you give examples of high impact EO dedicated workshops organized in your country in the last decade?</t>
  </si>
  <si>
    <t>1. Would your Organisation be interested in contributing with its capacities to a regional initiative of GEO and/or Copernicus, addressing regional needs in the domains of Climate Change, Access to Raw Materials, Energy, Food Security and Water?</t>
  </si>
  <si>
    <t>2. Would you be interested in providing feedback to the GEO-CRADLE consortium for   establishing a roadmap for the implementation of GEO and Copernicus in North Africa,   Middle East and the Balkans?</t>
  </si>
  <si>
    <t>3. Would your organisation be interested in receiving our quarterly newsletter and/or participating in future networking events?</t>
  </si>
  <si>
    <t>4. Would you like to present your organisation's profile on the GEO-CRADLE portal, allowing   for increased visibility on business and/or collaboration opportunities in the region? (If yes, we will seek your final approval before publishing your profile online)</t>
  </si>
  <si>
    <t>CODED ANSWERS</t>
  </si>
  <si>
    <t>1 = Mr
2 = Ms</t>
  </si>
  <si>
    <t>1 = Institutional
2 = Research &amp; Academic 
3 = Commercial</t>
  </si>
  <si>
    <t xml:space="preserve"> </t>
  </si>
  <si>
    <t>1 = Raw data owner / provider
2 = Value-adder (data process, modelling) 
3 = GIS/mapping service provider 
4 = End User with in house GIS/mapping capabilities
5 = End User</t>
  </si>
  <si>
    <t>1 = Climate change (e.g. climatology, meteorology, atmospheric composition, air quality, radiation)
2 = Food security (including agriculture and water extremes i.e. floods and droughts)
3 = Access to raw materials (e.g. minerals, mining, etc.)
4= Energy (including renewables, such as solar / wind energy, etc.)
99 = Other</t>
  </si>
  <si>
    <t>1 = Yes
2 = No
999=N/A</t>
  </si>
  <si>
    <t>Α. In your country :
1 = None (0 actors)
2 = Low (1-4 actors)
3 = Moderate (5-10 actors)
4 = High (&gt;10 actors)
999 = N/A</t>
  </si>
  <si>
    <t>A. Please expand on the collaboration if appropriate, indicating if possible the contact details of these EO actors.</t>
  </si>
  <si>
    <t>Β. Abroad: 
1 = None (0 actors)
2 = Low (1-4 actors)
3 = Moderate (5-10 actors)
4 = High (&gt;10 actors)
999 = N/A</t>
  </si>
  <si>
    <t>B. Please expand on the collaboration if appropriate, indicating if possible the contact details of these EO actors.</t>
  </si>
  <si>
    <t>1 = Space-borne capacities (EO satellites, Ground Segment (GS), EO satellite acquisition stations &amp; antennas, Mirror sites of GSs, Core GSs, etc)
2 = Ground-based/In-situ monitoring networks/facilities (of active or passive remote sensors, meteo/atmospheric/water sensors, etc)
3 = Modelling and computing processing capacities
4 = EO data exploitation for the provision of value-adding services and products</t>
  </si>
  <si>
    <t>1 = Yes
2 = No</t>
  </si>
  <si>
    <t>1 = Local
2 = National
3 = Regional
4 = Global</t>
  </si>
  <si>
    <t>1 = North Africa
2 = Middle East
3 = Balkans
99 = Other</t>
  </si>
  <si>
    <t>1 = Yes
2 = No
999 = N/A</t>
  </si>
  <si>
    <t>Start Year</t>
  </si>
  <si>
    <t>End Year</t>
  </si>
  <si>
    <t>1 = Real Time / Near Real Time
2 = Upon Request
3 = Access to Past Archives</t>
  </si>
  <si>
    <t>1 = Free and Open
2 = Free and License Restricted
3 = License Restricted
4 = Commercial
5 = View-Only
99 = Other</t>
  </si>
  <si>
    <t>1 = Meteorological/Climatic
2 = Atmospheric Composition/Profiling
3 = Hydrometric/Water Quality
4 = Soil attributes/Spectra
5 = Energy/Radiation
99 = Other (e.g. Earthquake/Volcanic/Landslide)</t>
  </si>
  <si>
    <t>1 = Meteorological/Climatic
2 = Atmospheric Composition/Profiling
3 = Hydrometric/Water Quality
4 = Soil attributes/Spectra
5 = Energy/Radiation
99 =Other (e.g. Earthquake/Volcanic/Landslide)</t>
  </si>
  <si>
    <t>1 = Hourly
2= Daily
99 = Other</t>
  </si>
  <si>
    <t>1 = Agriculture (farming, crops, yields, etc)
2 = Forest
3 = Inland Water (rivers and lakes)
4 = Snow &amp; Ice
5 = Ecosystems (desertification, environmental impact, pollution)
6 = Land Use / Cover &amp; Change (classified activities and statistics)
7 = Land Motion/Ground Movement
8 = Geology
9 = Urban Areas
10 = Infrastructure (buildings, telecommunications and energy supply)
11 = Marine Ecosystem (including pollution, oil spills)
12 = Metocean (wind, waves)
13 = Air Quality
14 = Climate
15 = Weather
16 = Floods
17 = Fires
99 = Other (e.g. landslide, earthquakes, etc.)</t>
  </si>
  <si>
    <t>1 = All are provided freely
2 = Some are charged for
3 = All are charged for</t>
  </si>
  <si>
    <t>1 = Yes, for infrastructure development
2 = Yes, for EO market development
3 = Yes, for R&amp;D</t>
  </si>
  <si>
    <t>1 = Yes
2 = No</t>
  </si>
  <si>
    <t>1 = (None)
2 = (Scarce)
3 = (Basic)
4 = (Fully Integrated)
999 = N/A</t>
  </si>
  <si>
    <t>1 = (None)
2 = (Scarce)
3 = (In specific thematic areas)
4 = (Fully engaged)
999 = N/A</t>
  </si>
  <si>
    <t>1 = Yes
2 = No
3 = Yes under specific conditions
999 = N/A</t>
  </si>
  <si>
    <t>1 = Yes I would like to receive the newsletter
2 = Yes I would like to be informed on upcoming events
3 = Yes to both
4 = No, thank you</t>
  </si>
  <si>
    <t>1 = Yes
2 = No, thank you</t>
  </si>
  <si>
    <t>Theme of Repeated Groups of Questions (eg. Satellite Mission 1,.., 8)</t>
  </si>
  <si>
    <t>Meteorological/Climatic Networks or Facilities</t>
  </si>
  <si>
    <t>Atmospheric Composition/Profiling Networks or Facilities</t>
  </si>
  <si>
    <t>Hydrometric/Water Quality Networks or Facilities</t>
  </si>
  <si>
    <t>Soil attributes/Spectra Networks or Facilities</t>
  </si>
  <si>
    <t>Energy/Radiation Networks or Facilities</t>
  </si>
  <si>
    <t>Meteorological/Climatic</t>
  </si>
  <si>
    <t>Atmospheric Composition/Profiling</t>
  </si>
  <si>
    <t>Hydrometric/Water Quality</t>
  </si>
  <si>
    <t>Soil attributes/Spectra</t>
  </si>
  <si>
    <t>Energy/Radiation</t>
  </si>
  <si>
    <t>checked</t>
  </si>
  <si>
    <t>Stelios</t>
  </si>
  <si>
    <t>Kazadzis</t>
  </si>
  <si>
    <t>Head of WORCC</t>
  </si>
  <si>
    <t>stelios.kazadzis@pmodwrc.ch</t>
  </si>
  <si>
    <t>Physikalisch-Meteorologisches Observatorium Davos, World Radiation Center</t>
  </si>
  <si>
    <t>www.pmodwrc.ch</t>
  </si>
  <si>
    <t xml:space="preserve">Dorfstrasse </t>
  </si>
  <si>
    <t>Davos Dorf</t>
  </si>
  <si>
    <t>CH</t>
  </si>
  <si>
    <t>2</t>
  </si>
  <si>
    <t>1|4</t>
  </si>
  <si>
    <t>2|5</t>
  </si>
  <si>
    <t>4</t>
  </si>
  <si>
    <t>Global Atmospheric Watch WMO - Precision Filter Radiometer (GAW-PFR) network</t>
  </si>
  <si>
    <t>http://www.gaw-wdca.org/</t>
  </si>
  <si>
    <t>3</t>
  </si>
  <si>
    <t>Petrit</t>
  </si>
  <si>
    <t>ZORBA</t>
  </si>
  <si>
    <t>Head of the Department</t>
  </si>
  <si>
    <t>petrit.zorba@gmail.com</t>
  </si>
  <si>
    <t>aspetalb@yahoo.com</t>
  </si>
  <si>
    <t>35542229317</t>
  </si>
  <si>
    <t>IGEWE</t>
  </si>
  <si>
    <t>Climate and Environment</t>
  </si>
  <si>
    <t>www.igjeum.edu.al</t>
  </si>
  <si>
    <t>Rr. Don Bosko</t>
  </si>
  <si>
    <t>Tirana</t>
  </si>
  <si>
    <t>AL</t>
  </si>
  <si>
    <t>1|2</t>
  </si>
  <si>
    <t>1|2|4</t>
  </si>
  <si>
    <t>1|2|3|5|99</t>
  </si>
  <si>
    <t>Earthquake/landslide</t>
  </si>
  <si>
    <t>WMO</t>
  </si>
  <si>
    <t>Earthquake / landslide</t>
  </si>
  <si>
    <t>temperature, humidity, precipitation, wind, solar radiation, etc</t>
  </si>
  <si>
    <t xml:space="preserve">Prof. Petrit ZORBA \nNational Meteorological Network Supervisor \n00355682151684\ne-mail: petrit.zorba@gmail.com </t>
  </si>
  <si>
    <t>1|3</t>
  </si>
  <si>
    <t>Strategy for National Meteorological Development.</t>
  </si>
  <si>
    <t>Yes, we have many case of collaboration with private and state sector as well as with international institutions.\nIn our country we have collaborations with farmers, hydropower companies, transport, civil emergencies, etc.</t>
  </si>
  <si>
    <t>We have been part of the preparation of different National Strategies related to minimize the impact from Climate Change, etc;\n\nfor strategy of development if different sectors of economy, etc.</t>
  </si>
  <si>
    <t>Workshop dedicated to the professional staff of Airport meteorological staff, farmers, etc.</t>
  </si>
  <si>
    <t xml:space="preserve">Klodian </t>
  </si>
  <si>
    <t xml:space="preserve">Zaimi </t>
  </si>
  <si>
    <t xml:space="preserve">Head of Department of Water Economy and Renewable Energy </t>
  </si>
  <si>
    <t>klodianzaimi@yahoo.com</t>
  </si>
  <si>
    <t xml:space="preserve">Institute of GeoSciences Energy Water and Environment </t>
  </si>
  <si>
    <t xml:space="preserve">Water Economy and Renewable Energy </t>
  </si>
  <si>
    <t xml:space="preserve">www.geo.edu.al </t>
  </si>
  <si>
    <t xml:space="preserve">Rr. Don Bosko </t>
  </si>
  <si>
    <t xml:space="preserve">Nr. 60 </t>
  </si>
  <si>
    <t xml:space="preserve">TIRANA </t>
  </si>
  <si>
    <t>1|2|3|4</t>
  </si>
  <si>
    <t xml:space="preserve">Metodi.marku@gmail.com </t>
  </si>
  <si>
    <t>1|2|3</t>
  </si>
  <si>
    <t xml:space="preserve">Earthquake </t>
  </si>
  <si>
    <t>GTS</t>
  </si>
  <si>
    <t xml:space="preserve">All basic </t>
  </si>
  <si>
    <t>ongoing</t>
  </si>
  <si>
    <t>99</t>
  </si>
  <si>
    <t>BA</t>
  </si>
  <si>
    <t>3|4</t>
  </si>
  <si>
    <t>Hashim</t>
  </si>
  <si>
    <t>Ismail</t>
  </si>
  <si>
    <t>System analyst</t>
  </si>
  <si>
    <t>mail@jometeo.gov.jo</t>
  </si>
  <si>
    <t>allouzee@yahoo.com</t>
  </si>
  <si>
    <t>00962-64892408</t>
  </si>
  <si>
    <t>96264894409</t>
  </si>
  <si>
    <t>Meteorological Department</t>
  </si>
  <si>
    <t>IT Department</t>
  </si>
  <si>
    <t>www.jometeo.gov.jo</t>
  </si>
  <si>
    <t xml:space="preserve">Amman civil airport </t>
  </si>
  <si>
    <t>amman civil airport</t>
  </si>
  <si>
    <t>11134-341011</t>
  </si>
  <si>
    <t>Amman</t>
  </si>
  <si>
    <t>JO</t>
  </si>
  <si>
    <t>1</t>
  </si>
  <si>
    <t>10 electrical\n28 trditional</t>
  </si>
  <si>
    <t>temperature, humidity, precipitation, wind speed, and wind direction, pressure, solar radiation, sun shine duration recorder</t>
  </si>
  <si>
    <t>G. Manager  Mohammad Semawi\nMail@jometeo.gov.jo</t>
  </si>
  <si>
    <t>1|2|99</t>
  </si>
  <si>
    <t>mounthly</t>
  </si>
  <si>
    <t>ELEFTHERIA</t>
  </si>
  <si>
    <t>POYIADJI</t>
  </si>
  <si>
    <t>Engineering Geologist</t>
  </si>
  <si>
    <t>kynpo@igme.gr</t>
  </si>
  <si>
    <t>elepoyiadji@hotmail.com</t>
  </si>
  <si>
    <t>306974731650</t>
  </si>
  <si>
    <t>302131337455</t>
  </si>
  <si>
    <t>INSTITUTE OF GEOLOGY AND MINERAL EXPLORATION</t>
  </si>
  <si>
    <t>ENGINEERING GEOLOGY</t>
  </si>
  <si>
    <t>www.igme.gr</t>
  </si>
  <si>
    <t>SPYROU LOUI</t>
  </si>
  <si>
    <t>ACHARNES</t>
  </si>
  <si>
    <t>GR</t>
  </si>
  <si>
    <t>3|99</t>
  </si>
  <si>
    <t>GEOHAZARDS</t>
  </si>
  <si>
    <t>http://www.pangeoproject.eu/\n</t>
  </si>
  <si>
    <t>2|4</t>
  </si>
  <si>
    <t>Landslide Inventories, all country</t>
  </si>
  <si>
    <t xml:space="preserve">Landslides, location, date, type. The database contains information from past and recent reports (1950-today). </t>
  </si>
  <si>
    <t>7|8|9|99</t>
  </si>
  <si>
    <t>We provide (on demand) engineering geological maps that can be used for large engineering projects (dams, lifelines, road network) and for urban and land use planning (housing suitability studies).</t>
  </si>
  <si>
    <t>No</t>
  </si>
  <si>
    <t>Municipalities, Ministries and Prefectures</t>
  </si>
  <si>
    <t>natural hazards</t>
  </si>
  <si>
    <t>Belgrade</t>
  </si>
  <si>
    <t>RS</t>
  </si>
  <si>
    <t>1|5</t>
  </si>
  <si>
    <t>Evangelos</t>
  </si>
  <si>
    <t>National Observatory of Athens</t>
  </si>
  <si>
    <t>Christos</t>
  </si>
  <si>
    <t>Zerefos</t>
  </si>
  <si>
    <t>Academy of Athens</t>
  </si>
  <si>
    <t>zerefos@geol.uoa.gr</t>
  </si>
  <si>
    <t>zerefos@academyofathens.gr</t>
  </si>
  <si>
    <t>Biomedical Research Foundation</t>
  </si>
  <si>
    <t>Center for Environmental Effects on Health</t>
  </si>
  <si>
    <t>www.bioacademy.gr</t>
  </si>
  <si>
    <t xml:space="preserve">Soranou Ephessiou </t>
  </si>
  <si>
    <t>Athens</t>
  </si>
  <si>
    <t>1.	EC Project (FP6): “Global and regional Earth-system Monitoring using Satellite and in-situ data – GEMS” (Coordinator T. Hollingsworth), 2005-2009.\n2.	EC Project (FP7): “Monitoring Atmospheric Composition and Climate – MACC” (Coordinator Andreas Simon), 2009-2011.\n3.	ESA Project “Building consolidated climate-relevant ozone data sets in the framework of the ESA' s climate change initiative – ESA CCI” (Coordinator Michel van Roosendael), 2010-2013.\n4.	EC Project (FP7): “Monitoring Atmospheric Composition and Climate Interim Implementation – MACC II”, (Coordinator Vincent-Henri Peuch), 2012-2014.\n5.	EC Project (FP7): “Monitoring Atmospheric Composition and Climate III – MACC III”, (Coordinator Vincent-Henri Peuch), 2014-2015.\n6.	Horizon 2020 Project “Copernicus Atmosphere Monitoring Service CAMS-84: Global and regional a posteriori validation, including focus on the Arctic and Mediterranean areas-CAMS84”, 2015. \n</t>
  </si>
  <si>
    <t>Horizon 2020 Project “Copernicus Atmosphere Monitoring Service CAMS-84: Global and regional a posteriori validation, including focus on the Arctic and Mediterranean areas-CAMS84”, 2015. \n</t>
  </si>
  <si>
    <t xml:space="preserve">Member, GEO High Level Working Group </t>
  </si>
  <si>
    <t>2|3</t>
  </si>
  <si>
    <t xml:space="preserve">Ozone/UV network and AERONET </t>
  </si>
  <si>
    <t>temperature, humidity, precipitation, cloud cover</t>
  </si>
  <si>
    <t>John Kapsomenakis (johnkaps@geol.uoa.gr)\n\nKostas Eleftheratos\n(kelef@geol.uoa.gr)\n</t>
  </si>
  <si>
    <t>Europe</t>
  </si>
  <si>
    <t>Lefkonos</t>
  </si>
  <si>
    <t>CY</t>
  </si>
  <si>
    <t>KOSTAS</t>
  </si>
  <si>
    <t>LASKARIDIS</t>
  </si>
  <si>
    <t>HEAD OF THE ECONOMIC GEOLOGY DEPARTMENT</t>
  </si>
  <si>
    <t>laskaridis@igme.gr</t>
  </si>
  <si>
    <t xml:space="preserve"> 30 2131337316</t>
  </si>
  <si>
    <t xml:space="preserve"> +30 2131337463</t>
  </si>
  <si>
    <t>ECONOMIC GEOLOGY</t>
  </si>
  <si>
    <t xml:space="preserve">SPYROU LOUI </t>
  </si>
  <si>
    <t>ACHARNAE</t>
  </si>
  <si>
    <t>QUALITY CONTROL OF ORNAMENTAL STONE</t>
  </si>
  <si>
    <t>http://www.minerals4eu.eu/</t>
  </si>
  <si>
    <t>MINERAL DATA BASE, ORNAMENTAL STONE DATA BASE</t>
  </si>
  <si>
    <t>DATA EXPLOITATION FOR THE PROVISION OF VALUE-ADDING SERVICES AND PRODUCTS</t>
  </si>
  <si>
    <t>8|10</t>
  </si>
  <si>
    <t xml:space="preserve">WE PROVIDE(ON DEMAND) MINERAL GEOLOGY MAPS, THAT CAN BE USED FOR EXPLOITATION PROJECTS.\nALSO THE ACCREDITED LITHOS LABORATORY CAN PROVIDE PHYSICOMECHANICAL TEST FOR ALL ORNAMENTAL STONES, NECESSARY FOR ANY PRODUCER OR OTHER INTERESTED PERSON TO ASSIGN THE CE MARKING ON THE AFORMENTIONED PRODUCTS. </t>
  </si>
  <si>
    <t>NO</t>
  </si>
  <si>
    <t>MUNICIPALITIES, MINISTRIES, PREFECTURES, PRIVATE COMPANIES</t>
  </si>
  <si>
    <t>http://www.igme.gr/index.php/erevnitika-antikeimena/ergastiria\nhttp://www.igme.gr/index.php/erevnitika-antikeimena/koitasmatologia#υποδομές</t>
  </si>
  <si>
    <t>Agathoklis</t>
  </si>
  <si>
    <t>Dimitrakos</t>
  </si>
  <si>
    <t xml:space="preserve">GIS-remote sensing scientist </t>
  </si>
  <si>
    <t>agdimi@yahoo.gr</t>
  </si>
  <si>
    <t xml:space="preserve"> +30 2394023485</t>
  </si>
  <si>
    <t>iBEC</t>
  </si>
  <si>
    <t xml:space="preserve">GIS-Remote Sensing </t>
  </si>
  <si>
    <t>http://www.i-bec.org</t>
  </si>
  <si>
    <t xml:space="preserve"> Loutron Str</t>
  </si>
  <si>
    <t>Lagadas</t>
  </si>
  <si>
    <t>FP7 project MyWater - Merging hydrologic models and EO data for reliable information on water \n\nAGRO-LESS (Joint Reference Strategies for Rural Activities of Reduced Inputs): ETCP Greece-Bulgaria 2007-2013. \n\nMOONRISES (Integrated Monitoring System for Desertification Risk Assessment): INTERREG IIIB ARCHIMED.	\n\nTERRA-MED (Soil Degradation Assessment and Rehabilitation Strategies for Sustainable Land Use Planning): ETCP Greece-FYROM 2007-2013.</t>
  </si>
  <si>
    <t>i - BEC is  a GEO Participating Organisation. i-BEC engages in the development and operational management of integrated information systems to manage environmental data to support development initiatives, entrepreneurship and competitiveness in multiple sectors of the regional economy and society. These applications are designed to serve the needs of territorially focused policy makers, businesses and the public at regional, national and international levels. The underlying architecture and operational management of these systems forms the basis for sustainable use of environmental data, fully compatible with international standards established by the Group on Earth Observations (GEO) of the United Nations and guidelines of the European Union that adopt the approach ‘act local think global’ including all operational areas of GEO</t>
  </si>
  <si>
    <t>2|3|4</t>
  </si>
  <si>
    <t>1|3|4</t>
  </si>
  <si>
    <t xml:space="preserve">14 Soil Monitoring stations </t>
  </si>
  <si>
    <t>Air Temperature\nPrecipitation\nPrecipitation Intensity\nRelative Humidity \nBarometric Pressure\nSunshine\nDiffuse Radiance\nTotal Radiance\nWind Speed \nWind Max \nEvaporotranspiration\n\n \n\n\n</t>
  </si>
  <si>
    <t>5|3|6|11|16|1</t>
  </si>
  <si>
    <t>Precision Agriculture Mapping Services ( Soil properties mapping, vegetation indices, yield mapping)\nChl- a, Surface Temperature, and Total Suspended Matter mapping on inland waters\nLand cover maps from RS image classification\nCoastal &amp; Terrestrial Habitat mapping from RS image classification \nSoil Erosion Risk Assesment Maps</t>
  </si>
  <si>
    <t>USGS \nESA - ENVISAT\n</t>
  </si>
  <si>
    <t>Public Administration\nStakeholders from the agriculture sector</t>
  </si>
  <si>
    <t xml:space="preserve">Land Cover Mapping \nWater Quality Monitoring </t>
  </si>
  <si>
    <t>Eduard</t>
  </si>
  <si>
    <t>Nastase</t>
  </si>
  <si>
    <t>Research assistant (PhD student)</t>
  </si>
  <si>
    <t>eduard_nastase@infp.ro</t>
  </si>
  <si>
    <t>nastase.ilie.eduard@gmail.com</t>
  </si>
  <si>
    <t xml:space="preserve"> +4 0726 347 869</t>
  </si>
  <si>
    <t xml:space="preserve"> +4 0214 050 664</t>
  </si>
  <si>
    <t xml:space="preserve"> +4 0214 050 665</t>
  </si>
  <si>
    <t>National Institute for Earth Physics (NIEP)</t>
  </si>
  <si>
    <t>National Seismic Network</t>
  </si>
  <si>
    <t>http://www.infp.ro/en/</t>
  </si>
  <si>
    <t>Calugareni</t>
  </si>
  <si>
    <t>Magurele</t>
  </si>
  <si>
    <t>RO</t>
  </si>
  <si>
    <t>1|2|3|4|5</t>
  </si>
  <si>
    <t>Seismology, GNSS</t>
  </si>
  <si>
    <t>https://www.epos-ip.org/</t>
  </si>
  <si>
    <t>Earthquake (seismic network), GPS/GNSS, infrasound, magnetism</t>
  </si>
  <si>
    <t>7|99</t>
  </si>
  <si>
    <t>NASA</t>
  </si>
  <si>
    <t>Nikolaos</t>
  </si>
  <si>
    <t>Aristotle University of Thessaloniki</t>
  </si>
  <si>
    <t>University Campus</t>
  </si>
  <si>
    <t>N/A</t>
  </si>
  <si>
    <t>Cairo</t>
  </si>
  <si>
    <t>EG</t>
  </si>
  <si>
    <t>Director</t>
  </si>
  <si>
    <t>FR</t>
  </si>
  <si>
    <t>Athanasia</t>
  </si>
  <si>
    <t>Tsertou</t>
  </si>
  <si>
    <t>Senior Researcher</t>
  </si>
  <si>
    <t>atsertou@iccs.gr</t>
  </si>
  <si>
    <t>ICCS</t>
  </si>
  <si>
    <t>I-SENSE Group</t>
  </si>
  <si>
    <t>http://i-sense.iccs.ntua.gr/</t>
  </si>
  <si>
    <t>Iroon Polytechniou</t>
  </si>
  <si>
    <t>H2020 SCENT project (no website yet)</t>
  </si>
  <si>
    <t>Not yet, however during SCENT project, all citizen generated data will be offered to Copernicus repositories.</t>
  </si>
  <si>
    <t>We have just expressed interest in participating in GEO Data Sharing Working Group.</t>
  </si>
  <si>
    <t>LEO Observatory created and monitored by NTUA</t>
  </si>
  <si>
    <t>LEO Observatory created and monitored by NTUA School of Mining &amp; Metallurgical Engineering\nLaboratory of Engineering Geology &amp; Hydrogeology</t>
  </si>
  <si>
    <t>Temperature, humidity, water temperature</t>
  </si>
  <si>
    <t xml:space="preserve">Dr.Eng. Andreas Kallioras\nAssistant Professor\nNational Technical University of Athens \nSchool of Mining &amp; Metallurgical Engineering\nLaboratory of Engineering Geology &amp; Hydrogeology\nHeroon Polytechniou Str. 9\n15780 Zografou | Athens | Greece\n\nTel: +30 210 772 2098\nFax: +30 210 772 2117\n\nEmail: kallioras@metal.ntua.gr </t>
  </si>
  <si>
    <t>water level</t>
  </si>
  <si>
    <t>Nikos</t>
  </si>
  <si>
    <t>Tziolas</t>
  </si>
  <si>
    <t>RS and GIS expert</t>
  </si>
  <si>
    <t>n_tziolas@hotmail.com</t>
  </si>
  <si>
    <t>School of Agriculture - Laboratory of Remote Sensing and GIS</t>
  </si>
  <si>
    <t>labrsgis.web.auth.gr/index.php/en/</t>
  </si>
  <si>
    <t>Farm School of A.U.T.H</t>
  </si>
  <si>
    <t>-</t>
  </si>
  <si>
    <t>Thermi, Thessaloniki</t>
  </si>
  <si>
    <t>EU-ERDF AGRO_Less - http://agrolessproject.eu\nFP7 MyWater - mywater-fp7.eu\nEU ECO - satellite - eco-satellite.eu</t>
  </si>
  <si>
    <t>Monthly</t>
  </si>
  <si>
    <t>5|6|1</t>
  </si>
  <si>
    <t>Thmetic maps in order to support precision agriculture. These maps have been provided during the AGRO_LESS project.</t>
  </si>
  <si>
    <t>Landsat, MODIS (forthcoming Sentinel 2)</t>
  </si>
  <si>
    <t>Development of an integrated geo-information system for soil data and delineation of the agricultural national zones" (ΟPEKEPE- Organization for subsidies payments and controls, 2012-2014)</t>
  </si>
  <si>
    <t>Rabat</t>
  </si>
  <si>
    <t>MA</t>
  </si>
  <si>
    <t>Yes</t>
  </si>
  <si>
    <t>R&amp;D</t>
  </si>
  <si>
    <t>1, 2, 3, 4, 5</t>
  </si>
  <si>
    <t>1, 2, 3, 4</t>
  </si>
  <si>
    <t>Antoaneta</t>
  </si>
  <si>
    <t>Frantzova</t>
  </si>
  <si>
    <t>Head of Space Monitoring Center</t>
  </si>
  <si>
    <t>afrantzova@abv.bg</t>
  </si>
  <si>
    <t>AFrantsova.cis@mvr.bg</t>
  </si>
  <si>
    <t>Ministry of Inrerior</t>
  </si>
  <si>
    <t>no</t>
  </si>
  <si>
    <t>nikola gabrovski</t>
  </si>
  <si>
    <t>Sfia</t>
  </si>
  <si>
    <t>BG</t>
  </si>
  <si>
    <t>1, 2, 3, 5</t>
  </si>
  <si>
    <t>1, 99</t>
  </si>
  <si>
    <t>remote sensing, Earth observation, natural hazards, risk and disaster assessment</t>
  </si>
  <si>
    <t>not sure about the answer</t>
  </si>
  <si>
    <t>MODIS station 
AVHRR station</t>
  </si>
  <si>
    <t>stations are only  national network ?</t>
  </si>
  <si>
    <t>all measured attributes from MODIS and  AVHRR, including all NASA MODIS algorithms</t>
  </si>
  <si>
    <t>it is not clear if Bulgaria has his own National Space Policy/Strategy for the next years</t>
  </si>
  <si>
    <t>emergency management, monitoring of natural hazards</t>
  </si>
  <si>
    <t>Slobodan</t>
  </si>
  <si>
    <t>Nickovic</t>
  </si>
  <si>
    <t>Senior researcher</t>
  </si>
  <si>
    <t>nickovic@gmail.com</t>
  </si>
  <si>
    <t>Republic Hydrometeorological Service of Serbia</t>
  </si>
  <si>
    <t>Climate Research Centre</t>
  </si>
  <si>
    <t>http://www.hidmet.gov.rs/index_eng.php</t>
  </si>
  <si>
    <t>Kneza Viseslava</t>
  </si>
  <si>
    <t>Weather modification, Hydrology, weather forecast</t>
  </si>
  <si>
    <t>DRIHM - Distributed Research Infrastructure for Hydro-Meteorology; 
OrientGate - A network for the integration of climate knowledge into policy and planning. Funded by the EU South East Europe Transnational Cooperation Programme
SEERISK - Joint Disaster Management risk assessment and preparedness in the Danube macro-region; funded by the South East Europe Transnational Cooperation Programme. 
CARPATCLIM - Climate of the Carpathian Region; funded by the South East Europe Transnational Cooperation Programme. (2012-2014); Budget:</t>
  </si>
  <si>
    <t>28 meteorological
94 climatological</t>
  </si>
  <si>
    <t>wmo</t>
  </si>
  <si>
    <t>temperature, humidity, precipitation, wind and all other conventional observations</t>
  </si>
  <si>
    <t>water level, discharge</t>
  </si>
  <si>
    <t>5, 3, 10, 13, 14, 15, 16, 1</t>
  </si>
  <si>
    <t>government, energy, agriculture, transport</t>
  </si>
  <si>
    <t>government budget</t>
  </si>
  <si>
    <t>floods, heat waves, cold waves, extreme weather</t>
  </si>
  <si>
    <t>Daniel-Eduard</t>
  </si>
  <si>
    <t>Constantin</t>
  </si>
  <si>
    <t>Researcher</t>
  </si>
  <si>
    <t>daniel.constantin@ugal.ro</t>
  </si>
  <si>
    <t>Dunarea de Jos University of Galati</t>
  </si>
  <si>
    <t>Faculty of Sciences and Environment</t>
  </si>
  <si>
    <t>www.ugal.ro</t>
  </si>
  <si>
    <t>Domneasca</t>
  </si>
  <si>
    <t>Galati</t>
  </si>
  <si>
    <t>2|4|5</t>
  </si>
  <si>
    <t>1 meteo station</t>
  </si>
  <si>
    <t>Mobile DOAS observations</t>
  </si>
  <si>
    <t>Danube water quality measurements in Galati city</t>
  </si>
  <si>
    <t>T, H, Radiation, Precipitations</t>
  </si>
  <si>
    <t>Atmospheric pollutants: NO2, SO2, O3, HCHO</t>
  </si>
  <si>
    <t>Nicolae</t>
  </si>
  <si>
    <t>Ajtai</t>
  </si>
  <si>
    <t>Assitant Prof.</t>
  </si>
  <si>
    <t>nicolae.ajtai@ubbcluj.ro</t>
  </si>
  <si>
    <t>0040 742001231</t>
  </si>
  <si>
    <t>Babes-Bolyai University</t>
  </si>
  <si>
    <t>Environmental Science and Engineering</t>
  </si>
  <si>
    <t>enviro.ubbcluj.ro</t>
  </si>
  <si>
    <t>M. Kogalniceanu</t>
  </si>
  <si>
    <t>Cluj-Napoca</t>
  </si>
  <si>
    <t>FP7 ACTRISand H2020 ACTRIS-2 www.actris.eu</t>
  </si>
  <si>
    <t>INOE2000 Bucharest
UAIC Iasi
University of Bucharest
UPT Timisoara
National Meteorological Agency</t>
  </si>
  <si>
    <t>EARLINET
AERONET
MWRNET</t>
  </si>
  <si>
    <t>EARLINET
AERONET
ACTRIS</t>
  </si>
  <si>
    <t>aerosols, pollutants</t>
  </si>
  <si>
    <t>weather permiting for LIDAR</t>
  </si>
  <si>
    <t>2, 3, 4, 5</t>
  </si>
  <si>
    <t>uefiscdi.gov.ro
star.rosa.ro</t>
  </si>
  <si>
    <t>Bucharest</t>
  </si>
  <si>
    <t>4, 99</t>
  </si>
  <si>
    <t>Talianu</t>
  </si>
  <si>
    <t>Camelia</t>
  </si>
  <si>
    <t>camelia@inoe.ro</t>
  </si>
  <si>
    <t>National institute of R&amp;D for optoelectronics</t>
  </si>
  <si>
    <t>Remote sensing</t>
  </si>
  <si>
    <t>environment.inoe.ro</t>
  </si>
  <si>
    <t>Atomistilor</t>
  </si>
  <si>
    <t>RO77125</t>
  </si>
  <si>
    <t>FP7 ACTRIS and H2020 ACTRIS2- http://www.actris.eu</t>
  </si>
  <si>
    <t>Ground-based remote sensing data for  EARLINET, AERONET, EBAS databases</t>
  </si>
  <si>
    <t>National Institute for Aerospace Research "Elie Carafoli", Bucharest (spataru.patru@incas.ro)
Enviroscopy LTD, Iasi  (ioan.balin@enviroscopy.com)
National Administration of Meteorology  (valiristici@yahoo.com)
Intergraph LTD, Bucharest (maria.visan@ingr.ro)
Babes-Bolyai University, Cluj-Napoca</t>
  </si>
  <si>
    <t>EARLINET (Dr. Gelsomina Pappalardo), NOA Greece (Dr. Vassilis Amiridis), GAW (Oksana Tarasova), AERONET (Dr. Philippe Golub), LuftBlick, Austria (Dr. Alexander Cede), NILU, Norway (Dr. Fred Prata ), ACTRIS, MWRNET, NTUA Greece (Prof. Dr. Alexandros Papayannis), Tropos, Germany (Dr. Ulla Wandinger), DLR Germany, Thales Avionics France</t>
  </si>
  <si>
    <t>EARLINET (http://www.eralinet.org)
AERONET (http://aeronet.gsfc.nasa.gov/)
ACTRIS (http://www.actris.eu)</t>
  </si>
  <si>
    <t>humidity, temperature</t>
  </si>
  <si>
    <t>http://environment.inoe.ro/base/RADO_Database.php</t>
  </si>
  <si>
    <t>aerosols, clouds, atmospheric pollutants</t>
  </si>
  <si>
    <t>ROSA - STAR programs</t>
  </si>
  <si>
    <t>INOE (reserach activities) and SC Enviroscopy LTD (remote sensing instruments), INTERGRAPH LTD (GIS)</t>
  </si>
  <si>
    <t>OTEM workshop and summer shool, ELSEDIMA workshop</t>
  </si>
  <si>
    <t>National Institute of R&amp;D for Optoelectronics</t>
  </si>
  <si>
    <t>Remote Sensing</t>
  </si>
  <si>
    <t>http://www.inoe.ro/en.html</t>
  </si>
  <si>
    <t>Florica</t>
  </si>
  <si>
    <t>Toanca</t>
  </si>
  <si>
    <t>flori@inoe.ro</t>
  </si>
  <si>
    <t>http://environment.inoe.ro/</t>
  </si>
  <si>
    <t>Atomistilor Street</t>
  </si>
  <si>
    <t>1|2|5</t>
  </si>
  <si>
    <t>Temperature, Humidity, Precipitation</t>
  </si>
  <si>
    <t>Aerosols, atmospheric pollutants etc)</t>
  </si>
  <si>
    <t>Radiation</t>
  </si>
  <si>
    <t>Marian</t>
  </si>
  <si>
    <t>Munteanu</t>
  </si>
  <si>
    <t>marianmunteanu2000@gmail.com</t>
  </si>
  <si>
    <t>Geological Institute of Romania</t>
  </si>
  <si>
    <t>Objectives of National Importance</t>
  </si>
  <si>
    <t>http://www.igr.ro/</t>
  </si>
  <si>
    <t>Caransebes</t>
  </si>
  <si>
    <t>http://cordis.europa.eu/result/rcn/54948_en.html
http://esdac.jrc.ec.europa.eu/projects/digisoil
http://www.eurogeosurveys.org/minerals4eu/</t>
  </si>
  <si>
    <t>As a member of EuroGeoSurveys, the Geological Institute of Romania has partnerships with almost all national geological surveys in Europe.</t>
  </si>
  <si>
    <t>Geomagnetic observatory, part of the world geomagnetic network.</t>
  </si>
  <si>
    <t>Data on the Earth's magnetic field 
Daily files in binary and ASCII (IAGA2002) format.</t>
  </si>
  <si>
    <t>The Ministry of Education is funding research projects that may be focused on EO.</t>
  </si>
  <si>
    <t>Romanian Space Agency (ROSA) is the coordinator organization of the Research, Development and Innovation STAR Programme - Space Technology and Advanced Research for the period 2012-2019, approved by Law no. 262/2011 - the tool which provides national support for implementing the Agreement between Romania and the European Space Agency (ESA) on Romania's accession to the ESA Convention.</t>
  </si>
  <si>
    <t>PROJECT ACCCIN - Innovation Accelerator - Organizing a knowledge and skills management system for research and development projects in a company or institution
Coordinator: ROSA - The Romanian Space Agency
Partners: INTEGRATOR — S.C. INTEGRATOR S.A.
PROJECT ECAVAS. Coordinator: ROSA - The Romanian Space Agency 
Partners: 
Adara Media Ltd
University of Bucharest - Faculty of Geology and Geophysics
National Institute of Hydrology and Water Management - INHGA
PROJECT LOCOMAX
Coordinator: ROSA - Romanian Space Agency
Partners:
UTI Systems S. A.
SC International Accesnet LLC
BEIA CONSULT INTERNATIONAL - SC BEIA CONSULT INTERNATIONAL SRL
"Polytechnic" University of Bucharest</t>
  </si>
  <si>
    <t>Seismic observation network
National magnetic network (repeat stations for magnetic components of the main field).
Meteorological and hydrological networks.</t>
  </si>
  <si>
    <t>Novi Sad</t>
  </si>
  <si>
    <t>Zoran</t>
  </si>
  <si>
    <t>Mijic</t>
  </si>
  <si>
    <t>Assistant Research Professor</t>
  </si>
  <si>
    <t>zoran.mijic@ipb.ac.rs</t>
  </si>
  <si>
    <t>Institute of Physics</t>
  </si>
  <si>
    <t>Environmental Physics Laboratory</t>
  </si>
  <si>
    <t>www.ipb.ac.rs</t>
  </si>
  <si>
    <t>Pregrevica</t>
  </si>
  <si>
    <t>Member of EARLINET network
Assocciated member of ACTRIS-2</t>
  </si>
  <si>
    <t>Serbian Environmental Protection Agency, (responsible for  air quality, water in-situ measurement network)
Republic Hydrometeorological Servic of Serbia
Institute of Public Health, Belgrade (in-situ measurement  network in Belgrade)</t>
  </si>
  <si>
    <t>1 lidar station
1 UV index measurement station</t>
  </si>
  <si>
    <t>EARLINET
www.earlinet. org
WOUDC, GAW</t>
  </si>
  <si>
    <t>Vertical profiles of backscatter and extinction coefficients at 355nm wavelength.</t>
  </si>
  <si>
    <t>Zoran Mijic
zoran.mijic@ipb.ac.rs
+381113713134</t>
  </si>
  <si>
    <t>30 min</t>
  </si>
  <si>
    <t>National Research Projects,</t>
  </si>
  <si>
    <t>Air quality measurement, water quality,</t>
  </si>
  <si>
    <t>Andrej</t>
  </si>
  <si>
    <t>Šoštarić</t>
  </si>
  <si>
    <t>Responsible analyst for air quality monitoring in Belgrade</t>
  </si>
  <si>
    <t>andrej.sostaric@zdravlje.org.rs</t>
  </si>
  <si>
    <t>Institute of Public Health of Belgrade</t>
  </si>
  <si>
    <t>Laboratory for air quality</t>
  </si>
  <si>
    <t>http://www.zdravlje.org.rs/</t>
  </si>
  <si>
    <t>Bulevar despota Stefan</t>
  </si>
  <si>
    <t>54a</t>
  </si>
  <si>
    <t>Belgrade Metropoliten Area</t>
  </si>
  <si>
    <t>10 automatic and 20 semiautomatic stations</t>
  </si>
  <si>
    <t>Belgrade Metropolitan Area</t>
  </si>
  <si>
    <t>Temperature, relative humidity, pressure, wind speed and direction</t>
  </si>
  <si>
    <t>NOx, SO2, CO, O3, PM10 reference samplers with heavy metal OC EC and PAH analysis, PM  10 automatic monitors, VOC-automatic and semiautomatic, aldehydes and ketones in air,</t>
  </si>
  <si>
    <t>KONTODIMOS</t>
  </si>
  <si>
    <t>HYDROGEOLOGIST</t>
  </si>
  <si>
    <t>kontodimos@igme.gr</t>
  </si>
  <si>
    <t>IGME</t>
  </si>
  <si>
    <t>HYDROGEOLOGY</t>
  </si>
  <si>
    <t>SPYROY LOUI</t>
  </si>
  <si>
    <t>ATHENS</t>
  </si>
  <si>
    <t>1, 2, 3, 4, 99</t>
  </si>
  <si>
    <t>water level, discharge, pH, conductivity, O2, Temperature.</t>
  </si>
  <si>
    <t>CEO OF IGME</t>
  </si>
  <si>
    <t>Athos</t>
  </si>
  <si>
    <t>Agapiou</t>
  </si>
  <si>
    <t>athos.agapiou@cut.ac.cy</t>
  </si>
  <si>
    <t>Cyprus University of Technology</t>
  </si>
  <si>
    <t>Civil Engineering and Geomatics</t>
  </si>
  <si>
    <t>www.cut.ac.cy</t>
  </si>
  <si>
    <t>Saripolou 2-8</t>
  </si>
  <si>
    <t>Achileos 1A</t>
  </si>
  <si>
    <t>Limassol</t>
  </si>
  <si>
    <t>Cultural Heritage; Enviroment</t>
  </si>
  <si>
    <t>Universities and ESA - DLR</t>
  </si>
  <si>
    <t>EarSEL; ACTRIS; NASA; AERONET</t>
  </si>
  <si>
    <t>aerosols</t>
  </si>
  <si>
    <t>6, 13</t>
  </si>
  <si>
    <t>thematic maps</t>
  </si>
  <si>
    <t>yes</t>
  </si>
  <si>
    <t>scientific community</t>
  </si>
  <si>
    <t>RSCy 2014 -2016</t>
  </si>
  <si>
    <t>Deputy Director</t>
  </si>
  <si>
    <t>bb</t>
  </si>
  <si>
    <t>Podgorica</t>
  </si>
  <si>
    <t>ME</t>
  </si>
  <si>
    <t>3, 99</t>
  </si>
  <si>
    <t>Ana</t>
  </si>
  <si>
    <t>Mohamed</t>
  </si>
  <si>
    <t>Gad</t>
  </si>
  <si>
    <t>Head of Department of Hydrology</t>
  </si>
  <si>
    <t>drmohamedgad@yahoo.com</t>
  </si>
  <si>
    <t>(+202) 26357858</t>
  </si>
  <si>
    <t>Desert Research Center</t>
  </si>
  <si>
    <t>http://drc.gov.eg/</t>
  </si>
  <si>
    <t>Mathaf El Matariya Street</t>
  </si>
  <si>
    <t>Giza</t>
  </si>
  <si>
    <t>Saber</t>
  </si>
  <si>
    <t>Tenured Professor</t>
  </si>
  <si>
    <t>msaber1941@yahoo.com</t>
  </si>
  <si>
    <t>National Research Centre</t>
  </si>
  <si>
    <t>http://www.nrc.sci.eg/nrc/</t>
  </si>
  <si>
    <t>Al Behous, AlDoqi,</t>
  </si>
  <si>
    <t>Omaima</t>
  </si>
  <si>
    <t>Sawan</t>
  </si>
  <si>
    <t>Consultant</t>
  </si>
  <si>
    <t>omaimasawan@yahoo.com</t>
  </si>
  <si>
    <t>(+202) 25256490</t>
  </si>
  <si>
    <t>Ministry of Environment, Egyptian Environmental Affairs Agency</t>
  </si>
  <si>
    <t>http://www.eeaa.gov.eg/</t>
  </si>
  <si>
    <t>Misr Helwan El-Zyrae Road, Maadi</t>
  </si>
  <si>
    <t>Jordana</t>
  </si>
  <si>
    <t>Ninkovic</t>
  </si>
  <si>
    <t>Research Associate</t>
  </si>
  <si>
    <t>jordana.ninkov@nsseme.com</t>
  </si>
  <si>
    <t>381 64 870 6031</t>
  </si>
  <si>
    <t>Institute of Field and Vegetable Crops</t>
  </si>
  <si>
    <t>www.nsseme.com</t>
  </si>
  <si>
    <t>Maksima Gorkog</t>
  </si>
  <si>
    <t>Ministry of Science and Technology as the source of the soil maps.</t>
  </si>
  <si>
    <t>Soil maps in part compiled with EO are provided to the Institute. The Institute overlays plant attributes.</t>
  </si>
  <si>
    <t>No data is collected systematically.</t>
  </si>
  <si>
    <t>Not explicitly but accepted in grants from the Ministry of Science and Technology.</t>
  </si>
  <si>
    <t>none</t>
  </si>
  <si>
    <t>Workshops related to Balkan GEO NET project.</t>
  </si>
  <si>
    <t>Zagreb</t>
  </si>
  <si>
    <t>HR</t>
  </si>
  <si>
    <t>Atila</t>
  </si>
  <si>
    <t>Bezdan</t>
  </si>
  <si>
    <t>assisstent professor</t>
  </si>
  <si>
    <t>bezdan@polj.uns.ac.rs</t>
  </si>
  <si>
    <t>381 21 485 3293</t>
  </si>
  <si>
    <t>University of Novi Sad, Faculty of Agriculture</t>
  </si>
  <si>
    <t>Department of Water Management</t>
  </si>
  <si>
    <t>polj.uns.ac.rs</t>
  </si>
  <si>
    <t>Trg D. Obradovica</t>
  </si>
  <si>
    <t>9 (national network)</t>
  </si>
  <si>
    <t>Vojvodina</t>
  </si>
  <si>
    <t>50 (national network)</t>
  </si>
  <si>
    <t>temperature,  precipitation</t>
  </si>
  <si>
    <t>water level, discharge, DO, BOD5, EC, pH, etc</t>
  </si>
  <si>
    <t>monthly</t>
  </si>
  <si>
    <t>Elizabeta</t>
  </si>
  <si>
    <t>Radulovic</t>
  </si>
  <si>
    <t>head of Information System Unit</t>
  </si>
  <si>
    <t>elizabeta.radulovic@sepa.gov.rs</t>
  </si>
  <si>
    <t xml:space="preserve"> 381 11 2861 080</t>
  </si>
  <si>
    <t>381 112861077</t>
  </si>
  <si>
    <t>Serbian Environmental Protection Agency</t>
  </si>
  <si>
    <t>Department for Indicators, Reporting and Information System</t>
  </si>
  <si>
    <t>www.sepa.gov.rs</t>
  </si>
  <si>
    <t>Ruze Jovanovica</t>
  </si>
  <si>
    <t>27a</t>
  </si>
  <si>
    <t>air and water quality monitoring, National Laboratory, National Environmental Information System, National Registry of Pollution, preparing national state of environment report, cooperation with European Environmental Agency</t>
  </si>
  <si>
    <t>38 automatic air quality monitoring stations</t>
  </si>
  <si>
    <t>http://www.amskv.sepa.gov.rs/</t>
  </si>
  <si>
    <t>atmospheric pollutants</t>
  </si>
  <si>
    <t>Jasmina Knezevic
jasmina.knezevic@sepa.gov.rs</t>
  </si>
  <si>
    <t>Tunis</t>
  </si>
  <si>
    <t>TN</t>
  </si>
  <si>
    <t>Skopje</t>
  </si>
  <si>
    <t>MK</t>
  </si>
  <si>
    <t>BRANKA</t>
  </si>
  <si>
    <t>CUCA</t>
  </si>
  <si>
    <t>branka.cuca@cut.ac.cy</t>
  </si>
  <si>
    <t>http://www.cut.ac.cy/?languageId=2</t>
  </si>
  <si>
    <t>Saripolou</t>
  </si>
  <si>
    <t>2|8</t>
  </si>
  <si>
    <t>LIMASSOL</t>
  </si>
  <si>
    <t>monitoring of cultural heritage and landscapes (e.g. soil erosion); use of in-situ instruments such as laser scanners and digital photography for 3D complex geometrical model reconstructions</t>
  </si>
  <si>
    <t>we currently do not use sensor networks, data are collected, processed and stored ad hoc. Regrading the policy issues, all collected and processed data are regarded to be property of the CUT. Results used in the deliverables of the single projects that fund the reserach are considered to be property of the project in question (according to specific CAs for each single project).</t>
  </si>
  <si>
    <t>Coordination of EO activities in Cyprus could be largely improved, for example by joining to the European Space Agency.</t>
  </si>
  <si>
    <t>RSCy a conference co-organized by CUT is one of the highlights in EO sector in Cyprus. It has been organised annually since 2013. During the last edition in 2016, RSCy has hosted a workshop on "Copernicus Contribution on Cultural Heritage" with high level speakers from german Space Agency (DLR), European Commission and European Space Ageny.</t>
  </si>
  <si>
    <t>emil</t>
  </si>
  <si>
    <t>carstea</t>
  </si>
  <si>
    <t>researcher</t>
  </si>
  <si>
    <t>emilcarstea@gmail.com</t>
  </si>
  <si>
    <t>INOE2000</t>
  </si>
  <si>
    <t>http://www.inoe.ro/</t>
  </si>
  <si>
    <t>ACTRIS, EC 7th Framework Programme under "Research Infrastructures for Atmospheric Research"</t>
  </si>
  <si>
    <t>Babes-Bolyai" University of Cluj-Napoca, "Al. I. Cuza" University of Iasi, University of Bucharest</t>
  </si>
  <si>
    <t>Consiglio Nazionale delle Ricerche (CNR),National Observatory of Athens (NOA), Leibniz Institute for Tropospheric Research, DLR, NTUA,University of Cologne Institute of Geophysics &amp; Meteorology, Universitat Politecnica de Catalunya, Zentrum für Dynamik komplexer Systeme, Universität Potsdam,Institute of Geophysics, Polish Academy of Sciences, Max-Planck-Institut für Meteorologie,University of Hertfordshire</t>
  </si>
  <si>
    <t>Earlinet, Aeronet</t>
  </si>
  <si>
    <t>daily also at request</t>
  </si>
  <si>
    <t>13, 14</t>
  </si>
  <si>
    <t>aerosol profiling, groundbase pollutants concentration</t>
  </si>
  <si>
    <t>public institutions, universities</t>
  </si>
  <si>
    <t>http://liverali.inoe.ro/</t>
  </si>
  <si>
    <t>STAR programe from ROSA</t>
  </si>
  <si>
    <t>EARLINET meeting</t>
  </si>
  <si>
    <t>2, 99</t>
  </si>
  <si>
    <t>TR</t>
  </si>
  <si>
    <t>Sofia</t>
  </si>
  <si>
    <t>Simona</t>
  </si>
  <si>
    <t>Andrei</t>
  </si>
  <si>
    <t>simona.andrei@inoe.ro</t>
  </si>
  <si>
    <t>40-314378123</t>
  </si>
  <si>
    <t>INOE 2000</t>
  </si>
  <si>
    <t>http://environment.inoe.ro/category/64/natali
http://environment.inoe.ro/category/79/multiply</t>
  </si>
  <si>
    <t>cal/val activities</t>
  </si>
  <si>
    <t>ROSA</t>
  </si>
  <si>
    <t>ACTRIS</t>
  </si>
  <si>
    <t>GAW</t>
  </si>
  <si>
    <t>gaw</t>
  </si>
  <si>
    <t>Branko</t>
  </si>
  <si>
    <t>Brkljač</t>
  </si>
  <si>
    <t>brkljacb@uns.ac.rs</t>
  </si>
  <si>
    <t>Biosense Institute</t>
  </si>
  <si>
    <t>Remote sensing &amp; GIS, Electrical engineering</t>
  </si>
  <si>
    <t>http://biosens.rs/index.php/en/people/a-z-listing#brkljač-branko</t>
  </si>
  <si>
    <t>Zorana Đinđića</t>
  </si>
  <si>
    <t>Ecosystems research, Carbon cycle, Data analytics</t>
  </si>
  <si>
    <t>Enorasis - http://www.enorasis.eu/
BalkanGEONet - http://www.balkangeo.net/</t>
  </si>
  <si>
    <t>Prof. Ante Vujić: http://www.lter-europe.net/lter-europe/about/contacts</t>
  </si>
  <si>
    <t>Mobile X-ray fluorescence, soil moisture sensors (WSNs)</t>
  </si>
  <si>
    <t>6|1</t>
  </si>
  <si>
    <t>USGS, NASA, ESA</t>
  </si>
  <si>
    <t>Land cover and land use web based service.</t>
  </si>
  <si>
    <t>http://biosens.rs/index.php/en/eng/events/1st-biosense-workshop</t>
  </si>
  <si>
    <t>Velizar</t>
  </si>
  <si>
    <t>Nikolić</t>
  </si>
  <si>
    <t>Head of Department</t>
  </si>
  <si>
    <t>velizar.nikolic@mre.gov.rs</t>
  </si>
  <si>
    <t>velnik74@gmail.com</t>
  </si>
  <si>
    <t>381 11 285 6126</t>
  </si>
  <si>
    <t>Ministry of Mining and Energy</t>
  </si>
  <si>
    <t>Geological Exploration and Mining</t>
  </si>
  <si>
    <t>www.mre.gov.rs</t>
  </si>
  <si>
    <t>Omladinskih brigada</t>
  </si>
  <si>
    <t>Beograd</t>
  </si>
  <si>
    <t>8, 99</t>
  </si>
  <si>
    <t>geological companies, spatial planning, private users, building companies...</t>
  </si>
  <si>
    <t>http://geoliss.mre.gov.rs/</t>
  </si>
  <si>
    <t>Luka</t>
  </si>
  <si>
    <t>Mitrovic</t>
  </si>
  <si>
    <t>office@meteo.co.me</t>
  </si>
  <si>
    <t>382 20 655 197</t>
  </si>
  <si>
    <t>Institute od Hidrometeorology and Seizmology</t>
  </si>
  <si>
    <t>www.zhms.gov.me</t>
  </si>
  <si>
    <t>IV Proleterske</t>
  </si>
  <si>
    <t>1, 3, 4, 5, 99</t>
  </si>
  <si>
    <t>Earthquake</t>
  </si>
  <si>
    <t>1, 2, 3, 5, 99</t>
  </si>
  <si>
    <t>temperature, humidity, precipitation,  wind,  sloar duration,. solar energy...</t>
  </si>
  <si>
    <t>www.meteo.co.me</t>
  </si>
  <si>
    <t>clouds, aerosol, pollutants</t>
  </si>
  <si>
    <t>office.meteo.co.me</t>
  </si>
  <si>
    <t>global solar radiation</t>
  </si>
  <si>
    <t>1, 2, 4, 99</t>
  </si>
  <si>
    <t>MOHAMED</t>
  </si>
  <si>
    <t>OUESSAR</t>
  </si>
  <si>
    <t>SENIOR RESEARCHER</t>
  </si>
  <si>
    <t>MED.OUESSAR@IRA.AGRINET.TN</t>
  </si>
  <si>
    <t>OUESSAR@YAHOO.COM</t>
  </si>
  <si>
    <t>INSTITUT DES REGIONS ARIDES</t>
  </si>
  <si>
    <t>EREMOLOGY AND COMBATING DESERTIFICATION</t>
  </si>
  <si>
    <t>WWW.IRA.AGRINET.TN</t>
  </si>
  <si>
    <t>ROUTE DE JORF</t>
  </si>
  <si>
    <t>KM22</t>
  </si>
  <si>
    <t>MEDENINE</t>
  </si>
  <si>
    <t>DESURVEY project: www.noveltis.com/desurvey/
LDAS project: http://oas.gsfc.nasa.gov/MenaWisp/index.html
le projet
CAMELEO (Changes in Arid Mediterranean Ecosystems on the Long term and Earth Observation) project</t>
  </si>
  <si>
    <t>INAT: www.inat.agrinet.tn
CNCT: www.cnct.defense.tn/index.php/fr
ENIT: www.enit.rnu.tn
CRTEAN: www.crtean.org.tn/</t>
  </si>
  <si>
    <t>ICARDA
Maison de la Télédétection
Centre Royal de la Télédétection, Morrocco
University of Trier, Germany</t>
  </si>
  <si>
    <t>rainfall, temperture, air humididity, wind velocity</t>
  </si>
  <si>
    <t>Themistoklis</t>
  </si>
  <si>
    <t>Sfetsas</t>
  </si>
  <si>
    <t>Quality Manager</t>
  </si>
  <si>
    <t>t.sfetsas@q-lab.gr</t>
  </si>
  <si>
    <t>30 2310 784 712</t>
  </si>
  <si>
    <t>Q-lab</t>
  </si>
  <si>
    <t>www.q-lab.gr</t>
  </si>
  <si>
    <t>K. Karamanli,</t>
  </si>
  <si>
    <t>Diavata, Thessaloniki</t>
  </si>
  <si>
    <t>Food &amp; Feed chemical and microbiological testing
Soil, plant &amp; fertilizers testing
Water &amp; wastewater testing</t>
  </si>
  <si>
    <t>temperature,
humidity,
wind,</t>
  </si>
  <si>
    <t>tmitsop@ergoplanning.gr</t>
  </si>
  <si>
    <t>Milena</t>
  </si>
  <si>
    <t>Tadić</t>
  </si>
  <si>
    <t>Professor</t>
  </si>
  <si>
    <t>milenak@ac.me</t>
  </si>
  <si>
    <t>382 (0) 69 660 756</t>
  </si>
  <si>
    <t>Faculty of Metallurgy and Technology</t>
  </si>
  <si>
    <t>Chemical technology</t>
  </si>
  <si>
    <t>www.mtf.ac.me</t>
  </si>
  <si>
    <t>George Washington</t>
  </si>
  <si>
    <t>no number</t>
  </si>
  <si>
    <t>water and wastewater quality and technology,</t>
  </si>
  <si>
    <t>/</t>
  </si>
  <si>
    <t>discharge</t>
  </si>
  <si>
    <t>Castelli</t>
  </si>
  <si>
    <t>Assistant in research</t>
  </si>
  <si>
    <t>ana.bulatovic@ac.me</t>
  </si>
  <si>
    <t>Institute of Marine Biology</t>
  </si>
  <si>
    <t>www.ibmk.org</t>
  </si>
  <si>
    <t>Dobrota</t>
  </si>
  <si>
    <t>Kotor</t>
  </si>
  <si>
    <t>Marine biology, marine chemistry, oceanography</t>
  </si>
  <si>
    <t>ADRICOSM-STAR project 
http://moon.santateresa.enea.it/Star/index.htm
MAMA     - Mediterranean network to Assess and upgrade the Monitoring and forecasting Activity in the region
http://www.copernicus.eu/projects/mama</t>
  </si>
  <si>
    <t>Temperature</t>
  </si>
  <si>
    <t>SeaDataNet 2
http://www.seadatanet.org/</t>
  </si>
  <si>
    <t>PhD Danijela Joksimovic
Head of laboratory
P.O. Box 69
85330 Kotor
Montenegro
Tel: +382 (0)32 334 570
Fax: +382 (0)32 334 571
Mob: +382 (0)63 204 933
E-mail: djoksimovic@ibmk.org</t>
  </si>
  <si>
    <t>ADRICOSM-STAR project has provide scientific information based on marine observations used as relevant for the assessment of the environmental impact provided for public sector and related documents.</t>
  </si>
  <si>
    <t>Kercheva</t>
  </si>
  <si>
    <t>Assoc. Prof.</t>
  </si>
  <si>
    <t>mkercheva@abv.bg</t>
  </si>
  <si>
    <t>soil@mail.bg</t>
  </si>
  <si>
    <t>Institute of Soil Science, Agrotechnology and Plant Protection "N. Poushkarov"</t>
  </si>
  <si>
    <t>Soil Physics</t>
  </si>
  <si>
    <t>www.issapp.org</t>
  </si>
  <si>
    <t>Shosse Bankya</t>
  </si>
  <si>
    <t>MARS-MERA 1996-1998</t>
  </si>
  <si>
    <t>Ministry of Environment and Water, Bulgaria
Ministry of Agriculture and Food, Bulgaria
RESAC</t>
  </si>
  <si>
    <t>JRC, Italy , European soil Bureau</t>
  </si>
  <si>
    <t>temperature, humidity, wind velocity, solar radiation, precipitation</t>
  </si>
  <si>
    <t>Prof. Svetla Rousseva, director of ISSAPP "Poushkarov|
svetlarousseva@gmail.com</t>
  </si>
  <si>
    <t>annual</t>
  </si>
  <si>
    <t>Silvana</t>
  </si>
  <si>
    <t>Stevkova</t>
  </si>
  <si>
    <t>Head of division</t>
  </si>
  <si>
    <t>stevkova@yahoo.com</t>
  </si>
  <si>
    <t>Hydrometeorological Service</t>
  </si>
  <si>
    <t>Meteorological</t>
  </si>
  <si>
    <t>www.meteo.gov.mk</t>
  </si>
  <si>
    <t>skupi</t>
  </si>
  <si>
    <t>temperature, humidity, precipitation, wind speed and direction, insolation, etc...</t>
  </si>
  <si>
    <t>water level, discharge, etc</t>
  </si>
  <si>
    <t>Elif</t>
  </si>
  <si>
    <t>Sertel</t>
  </si>
  <si>
    <t>Prof. Dr./Director</t>
  </si>
  <si>
    <t>elif@cscrs.itu.edu.tr</t>
  </si>
  <si>
    <t>sertele@itu.edu.tr</t>
  </si>
  <si>
    <t>ITU-CSCRS</t>
  </si>
  <si>
    <t>Center of Satellite Communication and Remote Sensing</t>
  </si>
  <si>
    <t>http://www.cscrs.itu.edu.tr/</t>
  </si>
  <si>
    <t>Istanbul Technical University, Maslak Campus</t>
  </si>
  <si>
    <t>Uydu Yolu</t>
  </si>
  <si>
    <t>Maslak</t>
  </si>
  <si>
    <t>Land cover/use mapping, Digital Terrain Öodeling</t>
  </si>
  <si>
    <t>National</t>
  </si>
  <si>
    <t>Temperature, humidity, precipitation, wind</t>
  </si>
  <si>
    <t>http://tarbil.org/</t>
  </si>
  <si>
    <t>5, 6, 9, 2, 1</t>
  </si>
  <si>
    <t>USGS, Sentinels</t>
  </si>
  <si>
    <t>Ministries</t>
  </si>
  <si>
    <t>ayten</t>
  </si>
  <si>
    <t>özdemir</t>
  </si>
  <si>
    <t>manager of remote sensing</t>
  </si>
  <si>
    <t>aytenozdemir@ogm.gov.tr</t>
  </si>
  <si>
    <t>General Directorate of Forestry</t>
  </si>
  <si>
    <t>İnformation System</t>
  </si>
  <si>
    <t>ogm.gov.tr</t>
  </si>
  <si>
    <t>Söğütözü</t>
  </si>
  <si>
    <t>Yenimahalle/Ankara</t>
  </si>
  <si>
    <t>Forestry</t>
  </si>
  <si>
    <t>forestry management</t>
  </si>
  <si>
    <t>forestry/fire/management</t>
  </si>
  <si>
    <t>forest management plans (periods 10 years),describing level of carbons</t>
  </si>
  <si>
    <t>IBRAHIM</t>
  </si>
  <si>
    <t>GEDIK</t>
  </si>
  <si>
    <t>GIS Specialist, GIS Educator, Engineer</t>
  </si>
  <si>
    <t>igedik@dsi.gov.tr</t>
  </si>
  <si>
    <t>ibrahimgedik.cbs@gmail.com</t>
  </si>
  <si>
    <t>General Directorate of State Hydraulic Works (DSI in Turkish acronym)</t>
  </si>
  <si>
    <t>Department of Technology and GIS</t>
  </si>
  <si>
    <t>www.dsi.gov.tr</t>
  </si>
  <si>
    <t>Devlet Mahallesi</t>
  </si>
  <si>
    <t>Inonu Bulvari No: 16</t>
  </si>
  <si>
    <t>Cankaya / ANKARA</t>
  </si>
  <si>
    <t>EUROPE</t>
  </si>
  <si>
    <t>water level etc, wetland</t>
  </si>
  <si>
    <t>TUBITAK UZAY</t>
  </si>
  <si>
    <t>CONGRES,
INSPIRE 2012</t>
  </si>
  <si>
    <t>Thekla</t>
  </si>
  <si>
    <t>Loizou</t>
  </si>
  <si>
    <t>Computational Science User-Support and Training Specialist for HPC</t>
  </si>
  <si>
    <t>t.loizou@cyi.ac.cy</t>
  </si>
  <si>
    <t>The Cyprus Institute</t>
  </si>
  <si>
    <t>www.cyi.ac.cy</t>
  </si>
  <si>
    <t>Konstantinou Kavafi</t>
  </si>
  <si>
    <t>Nicosia</t>
  </si>
  <si>
    <t>1|4|99</t>
  </si>
  <si>
    <t>- Digital Cultural Heritage
- Computational Sciences
- High Performance Computing</t>
  </si>
  <si>
    <t>FP7 Bachus
H2020 ACTRIS-2</t>
  </si>
  <si>
    <t>H2020 ACTRIS-2</t>
  </si>
  <si>
    <t>meteorological basic parameters</t>
  </si>
  <si>
    <t>Available to the consortium of Bachus and ACTRIS-2 EU projects</t>
  </si>
  <si>
    <t>aerosol physical, chemical and optical properties</t>
  </si>
  <si>
    <t>air temperature, relative humidity, wind speed, wind direction, rainfall, water level</t>
  </si>
  <si>
    <t>Andreas</t>
  </si>
  <si>
    <t>Kazantzidis</t>
  </si>
  <si>
    <t>Associate Professor</t>
  </si>
  <si>
    <t>akaza@upatras.gr</t>
  </si>
  <si>
    <t>University of Patras</t>
  </si>
  <si>
    <t>Physics</t>
  </si>
  <si>
    <t>http://atmosphere-upatras.gr/en/staff/andreaskazantzidis</t>
  </si>
  <si>
    <t>Physics Department</t>
  </si>
  <si>
    <t>Patras</t>
  </si>
  <si>
    <t>Hellenic Network of Solar Energy</t>
  </si>
  <si>
    <t>temperature, humidity, precipitation</t>
  </si>
  <si>
    <t>Rumiana</t>
  </si>
  <si>
    <t>Vatseva</t>
  </si>
  <si>
    <t>rvatseva@gmail.com</t>
  </si>
  <si>
    <t>(+359 2) 979 3370</t>
  </si>
  <si>
    <t>Bulgarian Academy of Sciences, National Institute of Geophysics, Geodesy and Geography</t>
  </si>
  <si>
    <t>http://www.niggg.bas.bg</t>
  </si>
  <si>
    <t>Acad. G. Bonchev Str.</t>
  </si>
  <si>
    <t>Block 3</t>
  </si>
  <si>
    <t>Geography, Geophysics and Geodesy</t>
  </si>
  <si>
    <t>FP7 IGIT - http://cordis.europa.eu/project/rcn/97493_en.html;
FP7 Balkan GEO Network  http://cordis.europa.eu/project/rcn/97148_en.html;
FP7 PASODOBLE - http://cordis.europa.eu/project/rcn/94372_en.html;
FP7 iSOIL - www.isoil.info</t>
  </si>
  <si>
    <t>Research projects</t>
  </si>
  <si>
    <t>Institutes at the Bulgarian Academy of Sciences</t>
  </si>
  <si>
    <t>EU countries, China</t>
  </si>
  <si>
    <t>National  Seismic  Network - 14 stations, National coverage;
National  GNSS Permanent  Network - National coverage;
National  Strong Motion  Network - National coverage;
Ionosphere/troposphere,  Atmospheric  Boundary  Layer  Dynamics,  Biologically-active  UV
Radiation - National coverage;
Geomagnetic  Field Variations  Monitoring - National coverage;
Tide Gauges  Monitoring  Network - National coverage.</t>
  </si>
  <si>
    <t>Ionosphere/troposphere,  Atmospheric  Boundary  Layer  Dynamics,  Biologically-active  UV
Radiation</t>
  </si>
  <si>
    <t>Seismic  Network</t>
  </si>
  <si>
    <t>atmospheric pollutants; seismic data</t>
  </si>
  <si>
    <t>5, 7, 6, 9, 13, 14, 99</t>
  </si>
  <si>
    <t>earthquakes</t>
  </si>
  <si>
    <t>ESA, USGS</t>
  </si>
  <si>
    <t>State authorities, municipalities</t>
  </si>
  <si>
    <t>National seismic network</t>
  </si>
  <si>
    <t>Renewable energy</t>
  </si>
  <si>
    <t>natural risk assessment</t>
  </si>
  <si>
    <t>Sarajevo</t>
  </si>
  <si>
    <t>Aljoša</t>
  </si>
  <si>
    <t>Žerjal</t>
  </si>
  <si>
    <t>cale@harphasea.si</t>
  </si>
  <si>
    <t>Harpha Sea, d.o.o. KOper</t>
  </si>
  <si>
    <t>www.harphasea.si</t>
  </si>
  <si>
    <t>Čevljarska ulica</t>
  </si>
  <si>
    <t>Koper</t>
  </si>
  <si>
    <t>SI</t>
  </si>
  <si>
    <t>safety, ecology, natural and cultural heritage/resources preservation</t>
  </si>
  <si>
    <t>GEOLOCALNET - EU FP6/SPACE/GALILEO 2005-2006
http://link.springer.com/chapter/10.1007%2F978-0-387-47524-0_29
SHAPE (2011 - 2014) IPA Adriatic
SHAPE project was focused on sustainable development in the Adriatic Sea, specifically in strengthening institutional support for the protection and management of resources (natural and cultural) and risk prevention.
The purpose of the project was to establish a multi-level and cross-system management of coastal areas, which would be focused on the rational use of resources and the ability to resolve conflicts between different uses. Based on the European strategies, Protocol on Integrated Coastal Zone Management and on the marine spatial planning, will be developed and tested models of management.
OliFLY - Olive Flies Remote Monitoring System (2015) (Fractals)
general objective is to develop a cost-effective, yet user-friendly system for automatic monitoring of olive fly occurrence and expanding by using smart application for android and iOS. 
SIPOD (2008) - national
System for detecting persons, vehicles and objects underwater (SIPOD) identifies intrudors and alarms the military units in case of unauthorized entrance in areas of interest. It also provides detection of submarine objects or objects on the seafloor and underwater or coastal constructions surveillance.
APSIS TIA 2007 - national
The aim of project was to develop floating platform for executing various measurements and surveys. APSIS is an automatic boat qualified for autonomous operations in shallow waters. It is a floating platform with complex measuring equipment of great precision, which moves on water surface powered by electric drive. It is easily portable and is in condition to carry out autonomously a number of measuring operations. After succesfull conclusion of the research project we implemented acquired knowledge in our own product and put it on the market.
 3D-MAP OF SEABED OF THE SLOVENIAN TERRITORIAL WATERS (R&amp;D MORS) - national
To improve the geospatial data of the Slovenian sea the project 3D-map of Seabed of the Slovenian Territorial Waters was carried out between 2006 and 2008. The result of the project is the software system with geospatial information of the Slovenian sea. The software enables interactive 3D visualization of all the data and it's integration with other sensors. The system, which was custom made and developed to meet the needs of end user, combines accurate sea data (bathymetry, sub-bottom profiles, sunken objects, navigational markings) with coastal land data (DTM and DOF).</t>
  </si>
  <si>
    <t>sea and river depths, aerial foto,</t>
  </si>
  <si>
    <t>project related</t>
  </si>
  <si>
    <t>5, 3, 6, 8, 10, 11, 16</t>
  </si>
  <si>
    <t>- multibeam survey for marinas, ports and hiydroplants, national water agency
- underwater photogrammetry for national agencies and preservation agencies</t>
  </si>
  <si>
    <t>institutes, private sector, public</t>
  </si>
  <si>
    <t>Panagiotis</t>
  </si>
  <si>
    <t>Elias</t>
  </si>
  <si>
    <t>Director of R&amp;D</t>
  </si>
  <si>
    <t>p_ilias@neuropublic.gr</t>
  </si>
  <si>
    <t>Neuropublic S.A</t>
  </si>
  <si>
    <t>www.neuropublic.gr</t>
  </si>
  <si>
    <t>Methonis</t>
  </si>
  <si>
    <t>Piraeus</t>
  </si>
  <si>
    <t>FIWARE SmartAgriFood:
https://www.neuropublic.gr/en/activity-fields/gapp-en
IACS - Greek Payments:
https://www.neuropublic.gr/en/activity-fields/ypaat-en
https://www.neuropublic.gr/en/activity-fields/payment-agencies
Hellenic Space Technologies and Applications Cluster:
https://www.neuropublic.gr/en/activity-fields/si-cluster</t>
  </si>
  <si>
    <t>Neuropublic S.A is member of the Hellenic Space Technologies and Applications Cluster (http://www.si-cluster.gr/en/)</t>
  </si>
  <si>
    <t>Neuropublic S.A is member of  the European Association of Remote Sensing Companies (EARSC http://earsc.org/)</t>
  </si>
  <si>
    <t>Neuropublic S.A is running a project, aiming for  the installation of more than 10000 atmo and soil stations covering the Greek territory. 
http://www.ypaithros.gr/en/piraeus-bank-announced-new-investment-program-smart-agriculture/</t>
  </si>
  <si>
    <t>Temperature, humidity, precipitation, solar radiation, wind, atmo pressure, leafw etc</t>
  </si>
  <si>
    <t>min</t>
  </si>
  <si>
    <t>The data are been used for the creation of services</t>
  </si>
  <si>
    <t>Neuropublic is design and developing smart agriculture services.
(see https://www.neuropublic.gr/en/activity-fields/private-sector)</t>
  </si>
  <si>
    <t>Farming Organizations</t>
  </si>
  <si>
    <t>https://www.c-gaia.gr/services/gaia-infarm (GR only)</t>
  </si>
  <si>
    <t>http://www.si-cluster.gr/en/</t>
  </si>
  <si>
    <t>https://www.neuropublic.gr/en/activity-fields/si-cluster</t>
  </si>
  <si>
    <t>Haris</t>
  </si>
  <si>
    <t>Kontoes</t>
  </si>
  <si>
    <t>Research Director of National Observatory of Athens (NOA)
National Delegate of H2020 SPACE Program Committee - EC DG ENTR</t>
  </si>
  <si>
    <t>kontoes@noa.gr</t>
  </si>
  <si>
    <t>0030-210-8109186</t>
  </si>
  <si>
    <t>30-6932208817</t>
  </si>
  <si>
    <t>0030-210-6138343</t>
  </si>
  <si>
    <t>Institute for Astronomy &amp; Astrophysics, Space Applications and Remote Sensing</t>
  </si>
  <si>
    <t>http://www.noa.gr/</t>
  </si>
  <si>
    <t>Metaxa &amp; Vas. Pavlou</t>
  </si>
  <si>
    <t>GR-15236</t>
  </si>
  <si>
    <t>1|2|4|99</t>
  </si>
  <si>
    <t>Disaster Risk Reduction, Natural Disaster Monitoring, Atmospheric Quality Monitoring, Urban Environment Monitoring</t>
  </si>
  <si>
    <t>BEYOND (http://beyond-eocenter.eu/), TELEIOS (http://www.earthobservatory.eu/), SAFER (https://earsc-portal.eu/display/EOSTAN/SAFER+Project), LINKER (https://www.zki.dlr.de/project/1394), LDA (http://www.ldathens.eu/), Risk EOS (http://www.copernicus.eu/projects/risk-eos), Copernicus EMS, Risk and Recovery.</t>
  </si>
  <si>
    <t>Copernicus EMS, Risk and Recovery.
 Vasilis Amiridis is a liaison for the Copernicus Work Program.</t>
  </si>
  <si>
    <t>Global Urban Observations</t>
  </si>
  <si>
    <t>3 Remote sensing stations:
 1 CIMEL CE318-NEDPS9 solar photometer 
 1 portable depolarization - Raman lidar (EMORAL)
 1 PollyXT portable lidar system</t>
  </si>
  <si>
    <t>AERONET (http://aeronet.gsfc.nasa.gov/)
 EARLINET (https://www.earlinet.org/)
 PollyNET (http://polly.tropos.de/)</t>
  </si>
  <si>
    <t>Solar Radiation (including UV)
 Aerosols (Saharan dust, smoke, volcanic ash)
 Water vapour and clouds</t>
  </si>
  <si>
    <t>http://aeronet.gsfc.nasa.gov/
 https://www.earlinet.org/
 http://polly.tropos.de/</t>
  </si>
  <si>
    <t>Vassilis Amiridis 
 Senior Researcher 
 National Observatory of Athens, IAASARS 
 I. Metaxa &amp; Vas. Pavlou St., Penteli, GR-15236, GREECE 
 phone: +30 210 8109116, fax: +30 210 6138343 
 email: vamoir@noa.gr</t>
  </si>
  <si>
    <t>1|99</t>
  </si>
  <si>
    <t>For data use and publication contact PI for proper acknowledgment and authorship</t>
  </si>
  <si>
    <t>16</t>
  </si>
  <si>
    <t>FloodHub: BEYOND’s Floods Monitoring Service. We monitor all the flood events in Arachthos &amp; Acheloos river basins and we publish the flood mapping results produced following the processing of Sentinel-1 images from the Hellenic National Sentinel Data Mirror Site (the first fully automated process). We provide floods mapping and floods extent measuring. We have completed the processing and analysis for the first hydrological year with available Sentinel-1 images (2014-2015). We are now working on the second hydrological year (2015-2016). 
 DATA RETRIEVAL: The Hellenic SENTINEL Data HUB continuously monitors the ESA Collaborative Data HUB via a dedicated Application Programming Interface (API ). Each time a SENTINEL acquisition is available (Level-1, SLC or GRD) the Hellenic SENTINEL Data HUB extracts and stores the relevant metadata as well as the original acquisition data first at a short-term and finally at a local (NOA premises) long-term storage archive (100 TB volume).
 FLOODS MONITORING: The floods monitoring application consists of a number of processing modules: Binary Flood Mask extraction [A], Floods classification algorithm [C], Floods post-processing algorithm [D], Diachronic Overlay analysis algorithm [E], as well as a number of input data layers.</t>
  </si>
  <si>
    <t>ESA, Sentinel 1, BEYOND/NOA Collaborative Ground Segment http://groundsegment.space.noa.gr</t>
  </si>
  <si>
    <t>1) The Directorate of Hydroelectrical Production of the Public Power Corporation S.A. Hellas (PPC S.A.). We have established cooperation as there is a mutual interest in the field of studying floods and developing a methodology for monitoring and management of flood risks. We have signed a relevant MoU. (https://www.dei.gr/ecpage.aspx?id=4610&amp;nt=110&amp;lang=1)
 2) The Special Secretariat for Water of the Ministry of Environment, Energy and Climate Change. We have established cooperation as this authority is the relevant authority in Greece for the implementation of the European Union Floods Directive 2007/60/EC. (http://www.ypeka.gr/Default.aspx?tabid=246&amp;locale=en-US&amp;language=el-GR)</t>
  </si>
  <si>
    <t>http://beyond-eocenter.eu/index.php/floods</t>
  </si>
  <si>
    <t>Space Committee under the supervision of Technology and Research General Directorate</t>
  </si>
  <si>
    <t>Examples provided in Corallia sci-cluster (http://www.si-cluster.gr/en/)</t>
  </si>
  <si>
    <t>FireHub, FloodHub etc.</t>
  </si>
  <si>
    <t>154b</t>
  </si>
  <si>
    <t>Marek</t>
  </si>
  <si>
    <t>Graniczny</t>
  </si>
  <si>
    <t>professor</t>
  </si>
  <si>
    <t>marek.graniczny@pgi.gov.pl</t>
  </si>
  <si>
    <t>Polish Geological Institute - NRI</t>
  </si>
  <si>
    <t>www.pgi.gov.pl</t>
  </si>
  <si>
    <t>Rakowiecka</t>
  </si>
  <si>
    <t>00-975</t>
  </si>
  <si>
    <t>Warsaw</t>
  </si>
  <si>
    <t>PL</t>
  </si>
  <si>
    <t>http://www.doris-project.eu/
http://www.pangeoproject.eu/
http://www.subcoast.eu/
http://www.aegos-project.org/index.php
http://insarap.org/
http://panafgeo.eurogeosurveys.org/</t>
  </si>
  <si>
    <t>Lanslides (inclinometers, piezometers, geodetic benchmarks, GPS/GNSS, satelite interferometry)</t>
  </si>
  <si>
    <t>7|8|99</t>
  </si>
  <si>
    <t>geological maps
geohazard maps
ground movement maps
landslides mapping</t>
  </si>
  <si>
    <t>ESA
USGS</t>
  </si>
  <si>
    <t>Ministry of Enviroment
Ministry of Sience and Higher Education
govermental and local administration
private companies</t>
  </si>
  <si>
    <t>http://geoportal.pgi.gov.pl/portal/page/portal/SOPO/aplikacja
http://geoportal.pgi.gov.pl/portal/page/portal/PIGMainExtranet</t>
  </si>
  <si>
    <t>Polish Space Agency is reponsible for develompent of such policy.</t>
  </si>
  <si>
    <t>Michael</t>
  </si>
  <si>
    <t>Damir</t>
  </si>
  <si>
    <t>Behlulović</t>
  </si>
  <si>
    <t>Expert Adviser</t>
  </si>
  <si>
    <t>damir.behlulovic@fzap.gov.ba</t>
  </si>
  <si>
    <t>387 33 254-843</t>
  </si>
  <si>
    <t>Federal Institute of Agropedology</t>
  </si>
  <si>
    <t>Sector for monitoring and land information system</t>
  </si>
  <si>
    <t>www.agropedologija.gov.ba</t>
  </si>
  <si>
    <t>Dolina</t>
  </si>
  <si>
    <t>Agriculture and environment</t>
  </si>
  <si>
    <t>Filippos</t>
  </si>
  <si>
    <t>Tymvios</t>
  </si>
  <si>
    <t>Head of the IT section</t>
  </si>
  <si>
    <t>ftymvios@dom.moa.gov.cy</t>
  </si>
  <si>
    <t>Department of Meteorology, Cyprus</t>
  </si>
  <si>
    <t>IT Section</t>
  </si>
  <si>
    <t>www.moa.gov.cy/dom</t>
  </si>
  <si>
    <t>l.nikis</t>
  </si>
  <si>
    <t>lefkosia</t>
  </si>
  <si>
    <t>weather forecasting, climatological database</t>
  </si>
  <si>
    <t>3 synoptic observation stations registered to WMO
17 online automatic stations 
40 automatic stations
140 climatological &amp; raingauge stations</t>
  </si>
  <si>
    <t>according to the station type:
full weather observations
climatological observations
radiation observations
temperature and rainfall only</t>
  </si>
  <si>
    <t>metservice@dom.moa.gov.cy</t>
  </si>
  <si>
    <t>according to the capability of the station the temporal resolution can go up to 5 minutes</t>
  </si>
  <si>
    <t>atmospheric soundings - temperature, humidity, wind over the entire troposphere</t>
  </si>
  <si>
    <t>twice per day</t>
  </si>
  <si>
    <t>global, par, IR, UV
total, direct and diffuse component</t>
  </si>
  <si>
    <t>minutes</t>
  </si>
  <si>
    <t>14, 15, 1</t>
  </si>
  <si>
    <t>Weather Forecasting for : Public, air &amp; sea navigation, agriculture, farmers, fisheries, tourist industry, building industry
Severe weather warnings for all the above
Seasonal Forecasting for all the above
Climate change projections for policy makers</t>
  </si>
  <si>
    <t>Eumetsat</t>
  </si>
  <si>
    <t>public (media), civil aviation, navigation, port authorities, public authorities</t>
  </si>
  <si>
    <t>Successfull research proposals</t>
  </si>
  <si>
    <t>Copernicus</t>
  </si>
  <si>
    <t>Maria</t>
  </si>
  <si>
    <t>Hatzaki</t>
  </si>
  <si>
    <t>Lecturer</t>
  </si>
  <si>
    <t>marhat@geol.uoa.gr</t>
  </si>
  <si>
    <t>30 210 7274192</t>
  </si>
  <si>
    <t>National and Kapodistrian University of Athens</t>
  </si>
  <si>
    <t>Laboratory of Climatology and Atmospheric Environment, Department of Geology and Geoenvironment</t>
  </si>
  <si>
    <t>http://www.geol.uoa.gr/index.php/en/</t>
  </si>
  <si>
    <t>GR 15784</t>
  </si>
  <si>
    <t>temperature, humidity, precipitation, pressure, short wave radiation, wind speed and direction</t>
  </si>
  <si>
    <t>Professor Panagiotis Nastos, nastos@geol.uoa.gr, +30 210 7274191</t>
  </si>
  <si>
    <t>YANNIS</t>
  </si>
  <si>
    <t>KOUVOPOULOS</t>
  </si>
  <si>
    <t>HEAD OF DEPARTMENTAL SECTOR</t>
  </si>
  <si>
    <t>i.kouvopoulos@dei.com.gr</t>
  </si>
  <si>
    <t>PUBLIC POWER CORPORATION</t>
  </si>
  <si>
    <t>HYDROELECTRIC GENERATION DEPARTMENT/ SECTOR OF HYDROLOGY</t>
  </si>
  <si>
    <t>WWW.DEI.COM.GR</t>
  </si>
  <si>
    <t>Agisilaou</t>
  </si>
  <si>
    <t>56-58</t>
  </si>
  <si>
    <t>http://www.beyond-eocenter.eu/index.php/floods</t>
  </si>
  <si>
    <t>179 precipitation stations, some with temperature, windrun, evaporation, humidity etc. sensors</t>
  </si>
  <si>
    <t>ΥΔΡΟΣΚΟΠΙΟ, http://www.hydroscope.gr/</t>
  </si>
  <si>
    <t>40, river stage recording and discharge measuring stations</t>
  </si>
  <si>
    <t>Precipitation
Snow cover
Air temperature
Relative humidity
Windrun
Pan Evaporation
Sunshine duration</t>
  </si>
  <si>
    <t>Yannis Kouvopoulos
Head of Hydrology Sector
Hydro-Electric Generation Department, PPC S.A.
Tel.: +30 210 5220811
Agisilaou 56-58, Athens, GR-104 36</t>
  </si>
  <si>
    <t>Electronic raingages have a resolution of 15' or 20'</t>
  </si>
  <si>
    <t>Licence restricted, fee applies. Free only for educational use or for non funded research</t>
  </si>
  <si>
    <t>Water level
River Discharge</t>
  </si>
  <si>
    <t>Disharge measurements are conducted with a frequency 10-12 per year. Water level data have a resolution of 15' or 20'</t>
  </si>
  <si>
    <t>Symsaris</t>
  </si>
  <si>
    <t>Account Manager</t>
  </si>
  <si>
    <t>e.symsaris@terraspatium.gr</t>
  </si>
  <si>
    <t>30 2106748540</t>
  </si>
  <si>
    <t>TERRA SPATIUM SA</t>
  </si>
  <si>
    <t>www.terraspatium.gr</t>
  </si>
  <si>
    <t>Ardittou</t>
  </si>
  <si>
    <t>GR-11636</t>
  </si>
  <si>
    <t>1|3|99</t>
  </si>
  <si>
    <t>5, 7, 2, 11, 16, 17, 1, 99</t>
  </si>
  <si>
    <t>musaed</t>
  </si>
  <si>
    <t>naddaf</t>
  </si>
  <si>
    <t>weather forecaster</t>
  </si>
  <si>
    <t>naddaf99@yahoo.com</t>
  </si>
  <si>
    <t>kaa_jometeo@hotmail.com</t>
  </si>
  <si>
    <t>jordan meteorological department-JMD</t>
  </si>
  <si>
    <t>Director General Office</t>
  </si>
  <si>
    <t>jometeo.gov.jo</t>
  </si>
  <si>
    <t>marka</t>
  </si>
  <si>
    <t>amman</t>
  </si>
  <si>
    <t>temperature, relative humidity, pressure, precipitation, wind direction and speed, cloud type and amount, evaporation, soil temperature,</t>
  </si>
  <si>
    <t>general director
msemawi@yahoo.com
+96264894408
+962795353663</t>
  </si>
  <si>
    <t>USGS, NASA</t>
  </si>
  <si>
    <t>1, 2, 3, 4, 5, 99</t>
  </si>
  <si>
    <t>Dorfstrasse</t>
  </si>
  <si>
    <t>Davos</t>
  </si>
  <si>
    <t>a. Global Atmospheric Watch - World Meteorological Organization
b. AERONET</t>
  </si>
  <si>
    <t>Broadband Surface Radiation Network</t>
  </si>
  <si>
    <t>http://ebas.nilu.no/
http://www.pmodwrc.ch/worcc/index.html</t>
  </si>
  <si>
    <t>1 minute</t>
  </si>
  <si>
    <t>linked with ESA</t>
  </si>
  <si>
    <t>Mariyana</t>
  </si>
  <si>
    <t>Nikolova</t>
  </si>
  <si>
    <t>Acting Scientific Secretary</t>
  </si>
  <si>
    <t>office@geophys.bas.bg</t>
  </si>
  <si>
    <t>02 979 3322</t>
  </si>
  <si>
    <t>BAS</t>
  </si>
  <si>
    <t>NIGGG</t>
  </si>
  <si>
    <t>www.geophys.bas bg</t>
  </si>
  <si>
    <t>G. Bonchev Str</t>
  </si>
  <si>
    <t>FP 7</t>
  </si>
  <si>
    <t>EU countries</t>
  </si>
  <si>
    <t>Seismic, Bulgaria</t>
  </si>
  <si>
    <t>Konstantinos</t>
  </si>
  <si>
    <t>Eleftheratos</t>
  </si>
  <si>
    <t>Affiliated Investigator</t>
  </si>
  <si>
    <t>kelef@bioacademy.gr</t>
  </si>
  <si>
    <t>0030-2107274157</t>
  </si>
  <si>
    <t>BIOMEDICAL RESEARCH FOUNDATION ACADEMY OF ATHENS</t>
  </si>
  <si>
    <t>http://www.bioacademy.gr/</t>
  </si>
  <si>
    <t>Soranou Ephessiou St.</t>
  </si>
  <si>
    <t>115 27</t>
  </si>
  <si>
    <t>EU brew net
WOUDC
Greek UVNET</t>
  </si>
  <si>
    <t>Aerosol, Total Columnar ozone and SO2, UV radiation</t>
  </si>
  <si>
    <t>Kostas Eleftheratos</t>
  </si>
  <si>
    <t>Ljiljana</t>
  </si>
  <si>
    <t>jean</t>
  </si>
  <si>
    <t>sciare</t>
  </si>
  <si>
    <t>Professor, director EEWRC</t>
  </si>
  <si>
    <t>j.sciare@cyi.ac.cy</t>
  </si>
  <si>
    <t>357 22 208 675</t>
  </si>
  <si>
    <t>EEWRC</t>
  </si>
  <si>
    <t>http://www.cyi.ac.cy/</t>
  </si>
  <si>
    <t>Konstantinou Kavafi Street</t>
  </si>
  <si>
    <t>Aglantzia</t>
  </si>
  <si>
    <t>Archeology, High Performance Computer</t>
  </si>
  <si>
    <t>2|3|5</t>
  </si>
  <si>
    <t>NASA-AERONET, EMEP, WMO-GAW, ACTRIS</t>
  </si>
  <si>
    <t>aerosols, gases, deposition.</t>
  </si>
  <si>
    <t>ACTRIS-NILU website</t>
  </si>
  <si>
    <t>Jean SCIARE, CyI</t>
  </si>
  <si>
    <t>radiation (DNI)</t>
  </si>
  <si>
    <t>1, 2, 4, 5</t>
  </si>
  <si>
    <t>International Conference on Remote Sensing and Geoinformation of Environment</t>
  </si>
  <si>
    <t>Dekić</t>
  </si>
  <si>
    <t>Head of Numerical Weather Prediction Department</t>
  </si>
  <si>
    <t>ljiljana.dekic@hidmet.gov.rs</t>
  </si>
  <si>
    <t>lj.dekic@gmail.com</t>
  </si>
  <si>
    <t>381 64 838 52 28</t>
  </si>
  <si>
    <t>Hydrometeorological Service of Serbia</t>
  </si>
  <si>
    <t>Numerical Weather Prediction Department</t>
  </si>
  <si>
    <t>www.hidmet.gov.rs</t>
  </si>
  <si>
    <t>about 30 GMS</t>
  </si>
  <si>
    <t>about 90 hydrological stations</t>
  </si>
  <si>
    <t>temperature, wind, pressure, humidity, precipitation</t>
  </si>
  <si>
    <t>perisa.sunderic@hidmet.gov.rs</t>
  </si>
  <si>
    <t>water level, temperature, discharge</t>
  </si>
  <si>
    <t>Chrysanthos</t>
  </si>
  <si>
    <t>Savvides</t>
  </si>
  <si>
    <t>Head, Air Quality Section</t>
  </si>
  <si>
    <t>csavvides@dli.mlsi.gov.cy</t>
  </si>
  <si>
    <t>Ministry of Labour, Welfare and Social Insurance</t>
  </si>
  <si>
    <t>Air Quality Section, Department of Labour Inspection</t>
  </si>
  <si>
    <t>www.airquality.gov.cy</t>
  </si>
  <si>
    <t>Apelli</t>
  </si>
  <si>
    <t>atmoshperic pollutants</t>
  </si>
  <si>
    <t>Chrysanthos Savvides
csavvides@dli.mlsi.gov.cy
22405640</t>
  </si>
  <si>
    <t>MARIA DESAMPARADOS</t>
  </si>
  <si>
    <t>SAMPER HIRALDO</t>
  </si>
  <si>
    <t>CIM INTERNATIONAL HYDROLOGIST</t>
  </si>
  <si>
    <t>amparosamper@hotmail.com</t>
  </si>
  <si>
    <t>maria.samper@cimonline.de</t>
  </si>
  <si>
    <t>Institute of GeoSciences, Energy, Water and Environment</t>
  </si>
  <si>
    <t>WATER ECONOMY AND RENEWABLE ENERGIES</t>
  </si>
  <si>
    <t>http://www.geo.edu.al/newweb/?gj=gj2</t>
  </si>
  <si>
    <t>Don Bosko</t>
  </si>
  <si>
    <t>TIRANA</t>
  </si>
  <si>
    <t>Early warning system for floods and other natural hazards.
Moreover the institution has 4 departments:
    Department of Climate and Environment
    Department of Geology
    Department of Seismology
    Department of Water Economy</t>
  </si>
  <si>
    <t>https://www.giz.de/en/worldwide/29000.html
http://www.worldbank.org/projects/P110845/disaster-risk-mitigation-adaptation-project?lang=en&amp;tab=details
https://ec.europa.eu/budget/euprojects/ipa-floods_en</t>
  </si>
  <si>
    <t>Data is sensitive issue and it is difficult to have access. The institutions are not transparent and don't know the importance of sharing data and its benefits.</t>
  </si>
  <si>
    <t>There is no exchange but in the Drin river through GIZ project and there is a need of increase the exchange.</t>
  </si>
  <si>
    <t>Earthquakes</t>
  </si>
  <si>
    <t>automatic 24
manual aprox 125</t>
  </si>
  <si>
    <t>gts six stations</t>
  </si>
  <si>
    <t>automatic 21
manual aprox 125</t>
  </si>
  <si>
    <t>Drin river stations shared with riparian countries</t>
  </si>
  <si>
    <t>eathquakes</t>
  </si>
  <si>
    <t>Depending on the stations but normally: precipitation, humidity, wind speed and wind direction.</t>
  </si>
  <si>
    <t>Metodi Marku
metodi.marku@gmail.com</t>
  </si>
  <si>
    <t>depends</t>
  </si>
  <si>
    <t>water level and rainfall</t>
  </si>
  <si>
    <t>Klodian Zaimi
KlodianZaimi@yahoo.com</t>
  </si>
  <si>
    <t>3, 9, 15, 16, 17, 1, 99</t>
  </si>
  <si>
    <t>HEST,TRMM from NOAA</t>
  </si>
  <si>
    <t>Ministries and state institutions</t>
  </si>
  <si>
    <t>No money for maintenance of the stations and a huge archive on hard copy</t>
  </si>
  <si>
    <t>Vassilis</t>
  </si>
  <si>
    <t>Protonotarios</t>
  </si>
  <si>
    <t>Outreach &amp; Networking Manager</t>
  </si>
  <si>
    <t>v_protonotarios@neuropublic.gr</t>
  </si>
  <si>
    <t>210 4101010 ext. 3865</t>
  </si>
  <si>
    <t>NEUROPUBLIC</t>
  </si>
  <si>
    <t>Research &amp; Development</t>
  </si>
  <si>
    <t>ambient temperature, ambient relative humidity, precipitation, wind direction, wind speed, UV radiation, etc.</t>
  </si>
  <si>
    <t>We design and implement smart farming services that are based on the sensor data collected through our GAIA Sense network of GAIAtron telemetric stations. These data are combined with EO data and are "fed" to models (also developed in-house) that can provide meaningful information in the form of advice regarding risks related to e.g. extreme weather and pest infections/diseases or application of fertilizers based on the current nutritional status of the soil. This allows farmers to make informed decisions regarding the application of inputs (fertilizers, pesticides and other agrochemicals, irrigation etc.), thus minimizing the quantity applied and therefore reducing their operational costs while improving their yields in terms of quality and quantity in an environmentally-friendly way.</t>
  </si>
  <si>
    <t>We make use of Copernicus Sentinel data (ESA)</t>
  </si>
  <si>
    <t>Farmers, farmers' cooperatives, scientific advisors of farmers</t>
  </si>
  <si>
    <t>www.gsrt.gr/News/Files/New547/sxedio_ethnikhs_strathgikhs.doc</t>
  </si>
  <si>
    <t>Hellenic Cadastre (http://www.ktimatologio.gr/sites/en/Pages/Default.aspx), forest inspection agencies (for recording fire incidents and their effects), etc.</t>
  </si>
  <si>
    <t>- http://eas.unige.ch/EWASS2016/</t>
  </si>
  <si>
    <t>IL</t>
  </si>
  <si>
    <t>Gerasopoulos</t>
  </si>
  <si>
    <t>Research Director</t>
  </si>
  <si>
    <t>egera@noa.gr</t>
  </si>
  <si>
    <t>30 210 8109124</t>
  </si>
  <si>
    <t>Institute for Environmental Research and Sustainable Development</t>
  </si>
  <si>
    <t>http://www.meteo.noa.gr/</t>
  </si>
  <si>
    <t>P. Penteli</t>
  </si>
  <si>
    <t>FP7 BEYOND http://www.beyond-eocenter.eu/
ACTRIS http://www.actris.eu/
GEO-CRADLE www.geocradle.eu
ERA-PLANET http://www.era-planet.eu/</t>
  </si>
  <si>
    <t>e.g. 
Navarino Environmental Observatory, http://www.navarinoneo.gr/
Interbalkan Environment Center, http://www.i-bec.org/
Environmental and Chemistry Processes Lab, University of Crete, http://ecpl.chemistry.uoc.gr/</t>
  </si>
  <si>
    <t>e.g.
Institute for Environmental Physics, University of Bremen, http://www.iup.uni-bremen.de/
Cyprus Institute, http://www.cyi.ac.cy/</t>
  </si>
  <si>
    <t>250 fully automated meteorological stations (national network)
1 weather Radar (mobile)
6 long-range lightning detection systems (european  network )</t>
  </si>
  <si>
    <t>1 urban aerosol super site (Athens)
1 Atmospheric Chemistry Lab
1 mobile AQ and noise monitoring Unit</t>
  </si>
  <si>
    <t>PANACEA</t>
  </si>
  <si>
    <t>2 automatic actinometric stations (Athens-Penteli)</t>
  </si>
  <si>
    <t>AERONET</t>
  </si>
  <si>
    <t>temperature, RH, precipitation, wind speed and direction, pressure, total radiation (selected)</t>
  </si>
  <si>
    <t>www.meteo.gr</t>
  </si>
  <si>
    <t>Lagouvardos C., lagouvar@noa.gr</t>
  </si>
  <si>
    <t>10 min</t>
  </si>
  <si>
    <t>Provided upon request. Some are shown on meteo.gr</t>
  </si>
  <si>
    <t>aerosol chemical composition, aerosol optical properties (scattering and absorption), aerosol size distribution, basic gaseous air pollutants, volatile organic compounds, reactive oxygen species.
Several more parameters are available on campaign basis</t>
  </si>
  <si>
    <t>Mihalopoulos Nikolaos, nmihalo@noa.gr
Gerasopoulos Evangelos, egera@noa.gr
Liakakou Eleni, liakakou@noa.gr</t>
  </si>
  <si>
    <t>1-5 min</t>
  </si>
  <si>
    <t>Upon request</t>
  </si>
  <si>
    <t>several spectral radiation quantities, ceilometer for the measurement of cloud height, MFR-Pandora-PSR sunphotometry</t>
  </si>
  <si>
    <t>Kazadzis Stylianos, kazadzis@noa.gr</t>
  </si>
  <si>
    <t>PANACEA project has been included in the National Roadmap for Research Infrastructure</t>
  </si>
  <si>
    <t>1. 2nd South Eastern Europe GEO Workshop on Integrating Earth Observation Data and Services for Monitoring the Environment and protecting the Citizens, 20 and 21 October 2014
2. International Conference “Adaptation Strategies to Global Environmental Change in the Mediterranean City and the Role of Global Earth Observations”, 10 &amp; 11 June, 2014.
3. 4th GEO European Projects Workshop, 29-30 April 2010, Athens , Greece
4. 8-10 June 2009, Athens, Greece: GEO South-Eastern Europe and Eastern Mediterranean Symposium on “Earth Observation Services for Monitoring the Environment and Protecting the Citizens”. 
5. 27-28 April 2009, Athens, Greece: The Greek GEO Office hosted the 9th Capacity Building Committee Meeting. 
6. 13 June, 2007, National Observatory of Athens, Athens, Greece: Informative Meeting “The Group on Earth Observations (GEO) and the potential involvement of Greek Scientific Society”.</t>
  </si>
  <si>
    <t>Yaron</t>
  </si>
  <si>
    <t>Ogen</t>
  </si>
  <si>
    <t>Ph.D student</t>
  </si>
  <si>
    <t>yaronogen@gmail.com</t>
  </si>
  <si>
    <t>Remote Sensing Lab, Tel-Aviv University</t>
  </si>
  <si>
    <t>Department of Geography and Human Environment</t>
  </si>
  <si>
    <t>http://www.tau.ac.il/~rslweb/index.html</t>
  </si>
  <si>
    <t>Zelig</t>
  </si>
  <si>
    <t>Tel Aviv</t>
  </si>
  <si>
    <t>EO-miners, EUFAR-1, EUFAR-2</t>
  </si>
  <si>
    <t>GeoMIN and energy</t>
  </si>
  <si>
    <t>1. Leading international EO working group
via ISPRS IGARSS and EUFAR.
2. Organizing conferences and workshops
on EO related issues.
3. Consulting and providing knowhow in EO-HSR related issues.
4. Member of scientific commities in space administration of US and Israel.</t>
  </si>
  <si>
    <t>1. Leading international EO working group
via ISPRS IGARSS and EUFAR.
2. Research collaboration with EU countries and EO issues.
3. Organizing conferences and workshops
on EO related issues.
4. Participating in international initiatives
such as World soils spectral library.
5. Consulting and providing knowhow in EOHSR related issues.
6. Member of scientific commities in space administration of US and Israel.
7. Editing special issues of Remote sensing
journals</t>
  </si>
  <si>
    <t>World soil spectral library</t>
  </si>
  <si>
    <t>Czech repoblic, Brazil</t>
  </si>
  <si>
    <t>Remote sensing; air-borne and space-borne</t>
  </si>
  <si>
    <t>Yaron Ogen
yaronogen@gmail.com
+972544475510</t>
  </si>
  <si>
    <t>when needed</t>
  </si>
  <si>
    <t>Other</t>
  </si>
  <si>
    <t>ISA and ministry of science and
infrastructure support</t>
  </si>
  <si>
    <t>by ISA headquarter</t>
  </si>
  <si>
    <t>Research between ISA and ASI for vicarious
calibration of HSR orbital sensors (SHALOM
and PRISMA) with relation to electrooptic
and aerospace companies such as: IAI, ELOP
and Telespatio</t>
  </si>
  <si>
    <t>Mostly for military applications</t>
  </si>
  <si>
    <t>6th ERSEL SIG - IS 2009
IAC 2015
many small workshops events country wide</t>
  </si>
  <si>
    <t>CHRISTOS</t>
  </si>
  <si>
    <t>Condurache-Bota</t>
  </si>
  <si>
    <t>Ph. D. Associate Professor</t>
  </si>
  <si>
    <t>scondurache@ugal.ro</t>
  </si>
  <si>
    <t>Dunarea de Jos University of Galati, Romania</t>
  </si>
  <si>
    <t>Chemistry, Physics and Environment Department</t>
  </si>
  <si>
    <t>Materials Science</t>
  </si>
  <si>
    <t>http://www.solace.ugal.ro/index.php/en/</t>
  </si>
  <si>
    <t>http://www.geo.uaic.ro/ro/</t>
  </si>
  <si>
    <t>http://www.oulu.fi/english/</t>
  </si>
  <si>
    <t>cloud cover, temperature, humidity, precipitation</t>
  </si>
  <si>
    <t>Ph.D. Professor Voiculescu Mirela, mirela.voiculescu@ugal.ro</t>
  </si>
  <si>
    <t>proxies for solar activity</t>
  </si>
  <si>
    <t>weather and climate information for agriculture</t>
  </si>
  <si>
    <t>Naftaly</t>
  </si>
  <si>
    <t>Goldshleger</t>
  </si>
  <si>
    <t>Goldshleger1@gmail.com</t>
  </si>
  <si>
    <t>Ministry of Agriculture</t>
  </si>
  <si>
    <t>Soil eorosion research station</t>
  </si>
  <si>
    <t>www.agri.gov.il/</t>
  </si>
  <si>
    <t>Beit Dagan</t>
  </si>
  <si>
    <t>Rishon Le Zion</t>
  </si>
  <si>
    <t>Tel Aviv University, Technion Haifa, Ben Gurion University</t>
  </si>
  <si>
    <t>&gt;70</t>
  </si>
  <si>
    <t>water level, salinity, polutions</t>
  </si>
  <si>
    <t>Naftaly Goldshleger</t>
  </si>
  <si>
    <t>upon request</t>
  </si>
  <si>
    <t>national environmental problems</t>
  </si>
  <si>
    <t>Internationl Geographic conference</t>
  </si>
  <si>
    <t>Rrapo</t>
  </si>
  <si>
    <t>Ormeni</t>
  </si>
  <si>
    <t>Research leader. (Prof.Dr)</t>
  </si>
  <si>
    <t>rrapo55@yahoo.com</t>
  </si>
  <si>
    <t>Institute Of Geosciences, Energy, Water &amp; Environment. Polytechnic University of Tirana</t>
  </si>
  <si>
    <t>Seismology</t>
  </si>
  <si>
    <t>www.geo.edu.al</t>
  </si>
  <si>
    <t>Analysis of seismic data, seismic hazard</t>
  </si>
  <si>
    <t>SEERANet project
Balcan Seismic Hazard</t>
  </si>
  <si>
    <t>Albanian Geological Survey</t>
  </si>
  <si>
    <t>NATO
INGV
BE</t>
  </si>
  <si>
    <t>Weak motion network
Strong motion network</t>
  </si>
  <si>
    <t>wave form data of seismic events
parametric data of seismic events</t>
  </si>
  <si>
    <t>Archive of seismology</t>
  </si>
  <si>
    <t>Monitoring of seismic activity</t>
  </si>
  <si>
    <t>Evalution of seismic hazard</t>
  </si>
  <si>
    <t>Civil emergency</t>
  </si>
  <si>
    <t>Congres of Balcan Geophysics Society</t>
  </si>
  <si>
    <t>KO</t>
  </si>
  <si>
    <t>Serge</t>
  </si>
  <si>
    <t>RIAZANOFF</t>
  </si>
  <si>
    <t>serge.riazanoff@visioterra.fr</t>
  </si>
  <si>
    <t>33 9 6130 6628</t>
  </si>
  <si>
    <t>33 6 0784 8456</t>
  </si>
  <si>
    <t>VisioTerra</t>
  </si>
  <si>
    <t>www.visioterra.fr</t>
  </si>
  <si>
    <t>rue Albert Einstein</t>
  </si>
  <si>
    <t>Champs-sur-Marne</t>
  </si>
  <si>
    <t>Access / Visualisation / Sharing of Sentinel data and Copernicus products.</t>
  </si>
  <si>
    <t>Regular provision of EO data to oil petroleum companies.
Use of EO data to detect changes along railways.
Production of interferometry maps.
Development of specific software applications to use EO data.</t>
  </si>
  <si>
    <t>Provision of Web portals to access / visualize / share Sentinel and meteorological data.</t>
  </si>
  <si>
    <t>No in-situ collections</t>
  </si>
  <si>
    <t>No in-situ networks</t>
  </si>
  <si>
    <t>3, 6, 12, 8, 2, 14, 11, 16, 17, 1, 99</t>
  </si>
  <si>
    <t>Monitoring changes in land use / land cover
Tracking drifts of oil spills
Detection and cartography of oil seepages</t>
  </si>
  <si>
    <t>We use a broad range of data from ESA, ECMWF, NASA, USGS, Jaxa, NGCC</t>
  </si>
  <si>
    <t>ESA, TOTAL</t>
  </si>
  <si>
    <t>Right now, French government is in favour of charged data but this is being changing gradually towards a free data policy.</t>
  </si>
  <si>
    <t>Many projects are on-going through "pôles d'excellence" between universities / research institutes and SME.</t>
  </si>
  <si>
    <t>GéoPortail</t>
  </si>
  <si>
    <t>See http://lesrencontres.decryptageo.fr/ 
or http://georezo.net/agenda.php?accueil=1#1507</t>
  </si>
  <si>
    <t>Silvo</t>
  </si>
  <si>
    <t>Zlebir</t>
  </si>
  <si>
    <t>Adviser to the Director General</t>
  </si>
  <si>
    <t>silvo.zlebir@gov.si</t>
  </si>
  <si>
    <t>386 41 695 422</t>
  </si>
  <si>
    <t>Slovenian Environmental Agency</t>
  </si>
  <si>
    <t>http://www.arso.gov.si/</t>
  </si>
  <si>
    <t>Vojkova</t>
  </si>
  <si>
    <t>1/b</t>
  </si>
  <si>
    <t>Ljubljana</t>
  </si>
  <si>
    <t>- environmental monitoring
- seismology
- national meteorological service
- national hydrological service
- environmental licensing and permitting</t>
  </si>
  <si>
    <t>- Copernicus in situ coordination
- Drought Management Centre for SE Europe http://www.dmcsee.org/</t>
  </si>
  <si>
    <t>- provision of air quality in situ data
- provision of Land Service data (CLC)
- Copernicus Marine Monitorng Service regular use
- Copernicus Atmosphere Service regular use
- Copernicus Emergency Management Service use</t>
  </si>
  <si>
    <t>- National insitute of Biology - Marine Biological Station: www.nib.si/mbp/sl/
- Geological Survey of Slovenia: www.geo-zs.si/index.php/en/
- Centre of Excellenence Space: www.space.si
- others</t>
  </si>
  <si>
    <t>- EEA: www.eea.europa.eu
- UMETSAT: www.eumetsat.int
- EUMETNET: www.eumetnet.eu
- EUROGOOS: www.eurogoos.eu
- WMO: www.wmo.int
- GEO: www.earthobservations.org
- Copernicus: www.copernicus.eu
- others</t>
  </si>
  <si>
    <t>seismological monitoring</t>
  </si>
  <si>
    <t>arso.gov.si</t>
  </si>
  <si>
    <t>temperature, humidity, wind, precipitation, solar radiation, atmospheric pressure...</t>
  </si>
  <si>
    <t>NOx, SO2, CO, O3, PM10, PM2.5, ...</t>
  </si>
  <si>
    <t>water level, discharge, water quality data (rivers, lakes, ocean, groundwater</t>
  </si>
  <si>
    <t>Slovenian Environment Agency, regular budget (limited)</t>
  </si>
  <si>
    <t>University of Ljubljana &amp; Slovenian Environment Agency &amp; Centre of Excellence Space.si</t>
  </si>
  <si>
    <t>- integrated hydro/meteorologcal and environmental monitorng at the Slovenian Environemnt Agency</t>
  </si>
  <si>
    <t>- DMCSEE (Drought Management Centre for South Eastern Europe) workshops</t>
  </si>
  <si>
    <t>Environmental research</t>
  </si>
  <si>
    <t>Mihalopoulos</t>
  </si>
  <si>
    <t>nmihalo@noa.gr</t>
  </si>
  <si>
    <t>mihalo@uoc.gr</t>
  </si>
  <si>
    <t>University of Crete</t>
  </si>
  <si>
    <t>Chemistry</t>
  </si>
  <si>
    <t>www.uoc.gr</t>
  </si>
  <si>
    <t>Voutes University Campus</t>
  </si>
  <si>
    <t>NA</t>
  </si>
  <si>
    <t>Heraklion</t>
  </si>
  <si>
    <t>NOA, University of Ioannina, Aristotle University</t>
  </si>
  <si>
    <t>University of Bremen, Ispra JRC</t>
  </si>
  <si>
    <t>www.meteo.noa.gr</t>
  </si>
  <si>
    <t>WMO, ACTRIS, ICOS</t>
  </si>
  <si>
    <t>T, RH, precipitation, WS, Wdir, radiation, CO2, CH4</t>
  </si>
  <si>
    <t>www.finokalia,chemistry.uoc.gr</t>
  </si>
  <si>
    <t>Drs G. Kouvarakis (kouvarak@chemistry.uoc.gr)
Dr. N. Kalivitis (nkalivitis@chemistry.uoc.gr)</t>
  </si>
  <si>
    <t>5 min</t>
  </si>
  <si>
    <t>Aerosols, atmospheric pollutants</t>
  </si>
  <si>
    <t>5min to daily depending on pollutant</t>
  </si>
  <si>
    <t>Daniel</t>
  </si>
  <si>
    <t>Barok</t>
  </si>
  <si>
    <t>Consultant for international collaboration</t>
  </si>
  <si>
    <t>danielbarok@gmail.com</t>
  </si>
  <si>
    <t>Daniel Barok</t>
  </si>
  <si>
    <t>None</t>
  </si>
  <si>
    <t>Gilad</t>
  </si>
  <si>
    <t>Rosh Ha Ayin</t>
  </si>
  <si>
    <t>Consulting governmental organizations like the Ministry of Science, Technology &amp; Space or Ministry of Foreign Affairs in the field of International Collaborations on bilateral basis or with international organizations</t>
  </si>
  <si>
    <t>Connecting Israeli researchers with their colleagues.
Membership in the International board of I-BEC
Former expert in the EC Space Programme Committee
Former expert in the UN COPUOS and UN OOSA</t>
  </si>
  <si>
    <t>I have a relatively broad network that can be used for international R&amp;D projects</t>
  </si>
  <si>
    <t>I used to initiate projects for EO ground stations and manage them. 
I no longer deal with it and more focused in policy and business development</t>
  </si>
  <si>
    <t>I was involved in the collaboration between CNES and ISA for the development of VENUS Space mission</t>
  </si>
  <si>
    <t>Dr. Avia Kafri
Israel Space Agency</t>
  </si>
  <si>
    <t>In the academia and projects initiated by ISA and counterparts like other foreign Space Agencies or partnership in Horizon 2020 programme</t>
  </si>
  <si>
    <t>Directives for Israel Space Agency (ISA)</t>
  </si>
  <si>
    <t>Collaboration between the universities and private entrepreneurs or service providers</t>
  </si>
  <si>
    <t>ImageSat International company, operators and owners of EROS commercial satellites or airborne imagery service providers like OFEK and others.</t>
  </si>
  <si>
    <t>IGARSS
IAC 2015</t>
  </si>
  <si>
    <t>Noa</t>
  </si>
  <si>
    <t>Maoz</t>
  </si>
  <si>
    <t>Viticulturist</t>
  </si>
  <si>
    <t>noa_m@golanwines.co.il</t>
  </si>
  <si>
    <t>Golan Heights Winery</t>
  </si>
  <si>
    <t>http://www.golanwines.co.il/english</t>
  </si>
  <si>
    <t>P.O. Box 183</t>
  </si>
  <si>
    <t>Katzrin</t>
  </si>
  <si>
    <t>Sensilize company</t>
  </si>
  <si>
    <t>Manna irrigation, LANDSAT,SPOT</t>
  </si>
  <si>
    <t>http://meteo-tech.co.il/golan_new/golan_he.asp</t>
  </si>
  <si>
    <t>temperature, humidity, wind...</t>
  </si>
  <si>
    <t>water content, EC, pH</t>
  </si>
  <si>
    <t>once a year</t>
  </si>
  <si>
    <t>before plantation</t>
  </si>
  <si>
    <t>Israeli space agency</t>
  </si>
  <si>
    <t>Loubna</t>
  </si>
  <si>
    <t>Elmansouri</t>
  </si>
  <si>
    <t>loubna.elmansouri@yahoo.fr</t>
  </si>
  <si>
    <t>l.elmansouri@iav.ac.ma</t>
  </si>
  <si>
    <t>HASSAN 2 Institute</t>
  </si>
  <si>
    <t>College of Geomatic Sciences and Surveying Engineering</t>
  </si>
  <si>
    <t>iav.ac.ma</t>
  </si>
  <si>
    <t>Madinat Alirfane</t>
  </si>
  <si>
    <t>Thematic cartography</t>
  </si>
  <si>
    <t>- CRTS
- INRA
-Ministries</t>
  </si>
  <si>
    <t>Several Schools of topography worldwide (ign France)</t>
  </si>
  <si>
    <t>Permanent GPS station</t>
  </si>
  <si>
    <t>1 station</t>
  </si>
  <si>
    <t>Satellite observations by GPS station</t>
  </si>
  <si>
    <t>5, 6, 9, 2, 14, 16, 17, 1</t>
  </si>
  <si>
    <t>- mapping change in urban and forest areas
- Predict risk areas of flood, fires and desertification
- prdict yield crop</t>
  </si>
  <si>
    <t>Public Departements</t>
  </si>
  <si>
    <t>continuig education of private sector personal
Students training</t>
  </si>
  <si>
    <t>consulting</t>
  </si>
  <si>
    <t>hassene</t>
  </si>
  <si>
    <t>HAMDI</t>
  </si>
  <si>
    <t>INGÉNIEUR GÉOLOGUE</t>
  </si>
  <si>
    <t>hassenehamdi@gmail.com</t>
  </si>
  <si>
    <t>hassenehamdi@meteo.tn</t>
  </si>
  <si>
    <t>INSTITUT NATIONAL DE LA METEOROLOGIE</t>
  </si>
  <si>
    <t>GÉOPHYSIQUE ET ASTRONOMIE</t>
  </si>
  <si>
    <t>www.meteo.tn</t>
  </si>
  <si>
    <t>Avenue Mohammed Ali Akid Citée Olympique</t>
  </si>
  <si>
    <t>Géophysique,Sismologie,Astronomie : surveillance ,acquisition de données,traitement et études.</t>
  </si>
  <si>
    <t>http://www.emsc-csem.org/
http://www.gfz-potsdam.de/startseite/</t>
  </si>
  <si>
    <t>Géodynamique de la Tunisie  et évaluation de l'aléa sismique en collaboration avec l'office national des mines , les universités et les écoles d'ingénieurs.</t>
  </si>
  <si>
    <t>Surveillance de l'activité sismique autour de la méditerranée et dans le monde en collaboration avec le centre sismologique euro-méditerranéen  gfz laboratoire géoscience azur.</t>
  </si>
  <si>
    <t>réseau national de surveillance sismique</t>
  </si>
  <si>
    <t>16 stations  sismologiques numériques
3 stations large bande</t>
  </si>
  <si>
    <t>températures,pluviométrie,humidité, vent,tremblements de terre, vibrations d'origines variés</t>
  </si>
  <si>
    <t>7, 10, 14, 15, 16, 1</t>
  </si>
  <si>
    <t>clients publics</t>
  </si>
  <si>
    <t>ZOUHEIR</t>
  </si>
  <si>
    <t>FATNASSI</t>
  </si>
  <si>
    <t>SURVEYING ENGINEER</t>
  </si>
  <si>
    <t>zfatnassi@yahoo.fr</t>
  </si>
  <si>
    <t>00216 71 771 100</t>
  </si>
  <si>
    <t>OFFICE DE LA TOPOGRAPHIE ET DU CADASTRE</t>
  </si>
  <si>
    <t>www.otc.nat.tn</t>
  </si>
  <si>
    <t>Avenue Med ALI AKID</t>
  </si>
  <si>
    <t>SUVEYING MAPS CADASTRAL GNSS</t>
  </si>
  <si>
    <t>GNSS REAL TIME NETWORK</t>
  </si>
  <si>
    <t>SURVEYORS, GOVERNMENT INSTITUTIONS, CITIZENS</t>
  </si>
  <si>
    <t>Kreso</t>
  </si>
  <si>
    <t>Pandzic</t>
  </si>
  <si>
    <t>pandzic@cirus.dhz.hr</t>
  </si>
  <si>
    <t>Meteorological and Hydrological Service</t>
  </si>
  <si>
    <t>Office of Director</t>
  </si>
  <si>
    <t>www.meteo.hr</t>
  </si>
  <si>
    <t>Gric</t>
  </si>
  <si>
    <t>HR - 10000</t>
  </si>
  <si>
    <t>Previous Director of my Organization is Principal Delegate of GEO.</t>
  </si>
  <si>
    <t>Croatian Waters</t>
  </si>
  <si>
    <t>National Meteeorological and Hydrological Service</t>
  </si>
  <si>
    <t>Essential climate variables</t>
  </si>
  <si>
    <t>Ms Ines Srzic, srzic@cirus.dhz.hr</t>
  </si>
  <si>
    <t>atmospheric polutants</t>
  </si>
  <si>
    <t>Cleo Kosanovic, kosanovic@cirus.dhz.hr</t>
  </si>
  <si>
    <t>Borivoj Terek, terek@cirus.dhz.hr</t>
  </si>
  <si>
    <t>Visnjica Vucetic, vucetic@cirus.dhz.hr</t>
  </si>
  <si>
    <t>radiation</t>
  </si>
  <si>
    <t>3, 12, 2, 13, 14, 16, 17, 1, 99</t>
  </si>
  <si>
    <t>Weather and hydrological forecasts; climate monitoring etc.</t>
  </si>
  <si>
    <t>Government, public, partner organization as Croatian waters.</t>
  </si>
  <si>
    <t>Modernization of observation networks.</t>
  </si>
  <si>
    <t>Ekonerg</t>
  </si>
  <si>
    <t>Weather and hydrological data</t>
  </si>
  <si>
    <t>In Split city few years ago.</t>
  </si>
  <si>
    <t>Elvin</t>
  </si>
  <si>
    <t>Çomo</t>
  </si>
  <si>
    <t>PhD</t>
  </si>
  <si>
    <t>elvincomo@yahoo.com</t>
  </si>
  <si>
    <t>elvincomo1@gmail.com</t>
  </si>
  <si>
    <t>Institute of Geo sciences, Energy, Water and Environment</t>
  </si>
  <si>
    <t>Dep. Climate and Environment</t>
  </si>
  <si>
    <t>Monitoring of the quality of the surface waters of Albania.</t>
  </si>
  <si>
    <t>over 100</t>
  </si>
  <si>
    <t>Drin river network</t>
  </si>
  <si>
    <t>over 30</t>
  </si>
  <si>
    <t>Average temperature, precipitation, wind, humidity etc.</t>
  </si>
  <si>
    <t>some metadata</t>
  </si>
  <si>
    <t>some free and some commercial</t>
  </si>
  <si>
    <t>water level, discharge,</t>
  </si>
  <si>
    <t>AdriRadNet
Hydraulic regime of the system lake Shkodra and Drini-Buna river</t>
  </si>
  <si>
    <t>Prof.</t>
  </si>
  <si>
    <t>Tel Aviv University</t>
  </si>
  <si>
    <t>Amir</t>
  </si>
  <si>
    <t>Givati</t>
  </si>
  <si>
    <t>Head of surface department</t>
  </si>
  <si>
    <t>amirg@water.gov.il</t>
  </si>
  <si>
    <t>Israeli Hydrological service</t>
  </si>
  <si>
    <t>http://www.water.gov.il/hebrew/Pages/home.aspx</t>
  </si>
  <si>
    <t>Hamasger</t>
  </si>
  <si>
    <t>water level, recharge, salinity, EC</t>
  </si>
  <si>
    <t>Efrat</t>
  </si>
  <si>
    <t>Shefer</t>
  </si>
  <si>
    <t>Dr.</t>
  </si>
  <si>
    <t>efrat.sheffer@mail.huji.ac.il</t>
  </si>
  <si>
    <t>972-8-9489513</t>
  </si>
  <si>
    <t>Hebrew University of Jerusalem</t>
  </si>
  <si>
    <t>Institute of plants science and genetics in agriculture</t>
  </si>
  <si>
    <t>http://departments.agri.huji.ac.il/plantscience/people/Efrat_Sheffer/</t>
  </si>
  <si>
    <t>Agriculture faculty</t>
  </si>
  <si>
    <t>xxx</t>
  </si>
  <si>
    <t>rehovot</t>
  </si>
  <si>
    <t>Ecology</t>
  </si>
  <si>
    <t>Vegetation</t>
  </si>
  <si>
    <t>0. veg and soil spectra are measured only when needed</t>
  </si>
  <si>
    <t>Hajriz</t>
  </si>
  <si>
    <t>Sejdiu</t>
  </si>
  <si>
    <t>Preparedness department director</t>
  </si>
  <si>
    <t>hajriz.sejdiu@rks-gov.net</t>
  </si>
  <si>
    <t>dielli2012@gmail.com</t>
  </si>
  <si>
    <t>Ministry of Internal Affairs</t>
  </si>
  <si>
    <t>Emergency Management Agency</t>
  </si>
  <si>
    <t>Ministry of internal afairs</t>
  </si>
  <si>
    <t>Hajvali, Prishtine,</t>
  </si>
  <si>
    <t>Rruga "Skenderbeu" p.n</t>
  </si>
  <si>
    <t>Prishtine</t>
  </si>
  <si>
    <t>activity like emergency management for  Prevention , preparedness, response and recovery for all natural and man made disasters.</t>
  </si>
  <si>
    <t>Ministry of envirment</t>
  </si>
  <si>
    <t>temperature, humidity</t>
  </si>
  <si>
    <t>http://www.ammk-rks.net</t>
  </si>
  <si>
    <t>Dr. Ilir Morina, Kryeshef i AKMM</t>
  </si>
  <si>
    <t>Earth day</t>
  </si>
  <si>
    <t>earth day</t>
  </si>
  <si>
    <t>Oded</t>
  </si>
  <si>
    <t>Potshter</t>
  </si>
  <si>
    <t>potchter@post.tau.ac.il</t>
  </si>
  <si>
    <t>https://geography.tau.ac.il/</t>
  </si>
  <si>
    <t>ARO (www.agri.gov.il), IMS (www.ims.gov.il), www.sviva.gov.il</t>
  </si>
  <si>
    <t>www.urbanclimate.net, Research center Human Biometeorology-german meteorological service, environmental, geogaphic and geological sciences- lehman college-NY university-USA, deserve project - Dead Sea net measurements - University of Karlsruhe</t>
  </si>
  <si>
    <t>9 portable meteorological stations</t>
  </si>
  <si>
    <t>International network stations around the dead sea area (Israel-Jordan-Palestinian Authority and Germany)</t>
  </si>
  <si>
    <t>3 - portable station Energy balance of Flux</t>
  </si>
  <si>
    <t>radiation, temp., humidity, wind</t>
  </si>
  <si>
    <t>Oded Potchter - potchter@post.tau.ac.il</t>
  </si>
  <si>
    <t>government</t>
  </si>
  <si>
    <t>Yaakov</t>
  </si>
  <si>
    <t>Anker</t>
  </si>
  <si>
    <t>kobia@ariel.ac.il</t>
  </si>
  <si>
    <t>Eastern Israel R&amp;D center</t>
  </si>
  <si>
    <t>www.ariel.ac.il/research/samaria-jordan-rift/department/environment</t>
  </si>
  <si>
    <t>Ariel University 10</t>
  </si>
  <si>
    <t>Milken campus</t>
  </si>
  <si>
    <t>Ariel</t>
  </si>
  <si>
    <t>development of orbital remote sensing forest management tools</t>
  </si>
  <si>
    <t>Tel Aviv University, 
http://portal.idc.ac.il/en/main/homepage/pages/homepage.aspx
www.mapi.gov.il
www.gsi.gov.il
Jewish national fund</t>
  </si>
  <si>
    <t>JPL</t>
  </si>
  <si>
    <t>5 and possible installation for additional stations upon request</t>
  </si>
  <si>
    <t>http://www.meteo.co.il/</t>
  </si>
  <si>
    <t>5 - online monitoring of water wells</t>
  </si>
  <si>
    <t>temperature, radiation, humidity, precipitation, barometric pressure</t>
  </si>
  <si>
    <t>water level, temperature, conductivity</t>
  </si>
  <si>
    <t>Ministry of science and technology, ministry of agriculture</t>
  </si>
  <si>
    <t>Inter-university panel</t>
  </si>
  <si>
    <t>ERSEL6, 2009</t>
  </si>
  <si>
    <t>Anna</t>
  </si>
  <si>
    <t>Brook</t>
  </si>
  <si>
    <t>Senior lecturer</t>
  </si>
  <si>
    <t>abrook@geo.haifa.ac.il</t>
  </si>
  <si>
    <t>anna.brook@gmail.com</t>
  </si>
  <si>
    <t>University of Haifa</t>
  </si>
  <si>
    <t>Geography and Environmental Studies</t>
  </si>
  <si>
    <t>https://sites.hevra.haifa.ac.il/abrook/</t>
  </si>
  <si>
    <t>Abba Khoushy Ave</t>
  </si>
  <si>
    <t>Haifa</t>
  </si>
  <si>
    <t>2 proposals are under review</t>
  </si>
  <si>
    <t>data provided by MERCATOR OCEAN</t>
  </si>
  <si>
    <t>academic activities mainly as CI</t>
  </si>
  <si>
    <t>temperature, humidity, wind speed and direction, precipitation, transporation, PM10, PM2.5, NOx,COx,O3</t>
  </si>
  <si>
    <t>http://www.ims.gov.il/ims/all_tahazit/</t>
  </si>
  <si>
    <t>funds supported by the Minister of Science, Technology and Space</t>
  </si>
  <si>
    <t>Israeli Space Agency opertates several joint EU projects and share policies</t>
  </si>
  <si>
    <t>Most of it suported by military studies</t>
  </si>
  <si>
    <t>International space conference
http://www.fisherinstitute.org.il/?CategoryID=139&amp;ArticleID=87</t>
  </si>
  <si>
    <t>Sprintsin</t>
  </si>
  <si>
    <t>Remote sensing and GIS manager</t>
  </si>
  <si>
    <t>MichaelSP@kkl.org.il</t>
  </si>
  <si>
    <t>Keren Kayemet Lisrael - JNF</t>
  </si>
  <si>
    <t>http://www.kkl-jnf.org/</t>
  </si>
  <si>
    <t>kkl-jnf</t>
  </si>
  <si>
    <t>M.P. Shimshon</t>
  </si>
  <si>
    <t>estaol</t>
  </si>
  <si>
    <t>forestation data - deforestation data</t>
  </si>
  <si>
    <t>portable stations</t>
  </si>
  <si>
    <t>soil attributes</t>
  </si>
  <si>
    <t>precipitation</t>
  </si>
  <si>
    <t>LANDSAT, MODIS, SENTINEL</t>
  </si>
  <si>
    <t>National activity</t>
  </si>
  <si>
    <t>Alexandra</t>
  </si>
  <si>
    <t>Chudnovsky</t>
  </si>
  <si>
    <t>Assistant Prof./Senior lecturer</t>
  </si>
  <si>
    <t>achudnov@post.tau.ac.il</t>
  </si>
  <si>
    <t>achudnov@hsph.harvard.edu</t>
  </si>
  <si>
    <t>Geography and human environment</t>
  </si>
  <si>
    <t>www.geography.tau.ac.il</t>
  </si>
  <si>
    <t>zelig</t>
  </si>
  <si>
    <t>EHF, Ministry of Science and space research, Ministry of Energy</t>
  </si>
  <si>
    <t>TROPOS, University of Munchen, Open University of Berlin, HSPH Chan, University of British Columbia, HMS, Helmholtz-muenchen</t>
  </si>
  <si>
    <t>planned 1: air pollution monitoring</t>
  </si>
  <si>
    <t>temperature, humidity, precipitation, wind, boundary layer hight,</t>
  </si>
  <si>
    <t>www.ims.gov.il
www.sviva.gov.il</t>
  </si>
  <si>
    <t>AOT derived from MODIS (Terra and Aqua) using high resolution MAIAC retrieval (1 km); data collected from SeaWIFS, OMI, MISR. Polly Lidar; in situ field data on PM10, PM2.5, gaseous pollutants and available AERONET measurements.</t>
  </si>
  <si>
    <t>MODIS atmosphere</t>
  </si>
  <si>
    <t>own research</t>
  </si>
  <si>
    <t>change detection ana</t>
  </si>
  <si>
    <t>9, 13, 17</t>
  </si>
  <si>
    <t>www.giovanni.com, www.glovis.com</t>
  </si>
  <si>
    <t>ERC - European Research Community, Israel Science Fundation</t>
  </si>
  <si>
    <t>Danon</t>
  </si>
  <si>
    <t>EHS</t>
  </si>
  <si>
    <t>michaeld@energy.gov.il</t>
  </si>
  <si>
    <t>Ministry of National Infastructures, Energy and Water Resources</t>
  </si>
  <si>
    <t>Natural resource administration</t>
  </si>
  <si>
    <t>www.energy.gov.il</t>
  </si>
  <si>
    <t>Hartum 14</t>
  </si>
  <si>
    <t>Har Hazvim</t>
  </si>
  <si>
    <t>Jerusalem</t>
  </si>
  <si>
    <t>aerial photography and drones</t>
  </si>
  <si>
    <t>mapi</t>
  </si>
  <si>
    <t>mineralogy</t>
  </si>
  <si>
    <t>Oil, gas, minerals</t>
  </si>
  <si>
    <t>other regulators, industries and public</t>
  </si>
  <si>
    <t>Carmit</t>
  </si>
  <si>
    <t>Ish Shalom</t>
  </si>
  <si>
    <t>ccarmit@gmail.com</t>
  </si>
  <si>
    <t>ccarmit@adssc.org</t>
  </si>
  <si>
    <t>972-54-4474846</t>
  </si>
  <si>
    <t>972-8-6688806</t>
  </si>
  <si>
    <t>Dead-Sea and Arava Science Center</t>
  </si>
  <si>
    <t>Research</t>
  </si>
  <si>
    <t>http://www.adssc.org/en</t>
  </si>
  <si>
    <t>Tamar regional council</t>
  </si>
  <si>
    <t>Dead sea mobile post office</t>
  </si>
  <si>
    <t>Tamar</t>
  </si>
  <si>
    <t>Geography, Geology, Ecology, Archaeology, Vegetation, Biology, Microbiology, Anthropology, Disease modeling.</t>
  </si>
  <si>
    <t>Ben-Gurion University of the Negev, Hebrew University, Technion - Haifa (Lidar)</t>
  </si>
  <si>
    <t>floods and sinkholes monitoring</t>
  </si>
  <si>
    <t>Water dischare, floods and sinkholes</t>
  </si>
  <si>
    <t>www.adssc.org/en/database</t>
  </si>
  <si>
    <t>water level, salinity, EC</t>
  </si>
  <si>
    <t>Metodi</t>
  </si>
  <si>
    <t>Marku</t>
  </si>
  <si>
    <t>Meteorologist and Multi Hazard Center Supervisor</t>
  </si>
  <si>
    <t>metodi.marku@gmail.com</t>
  </si>
  <si>
    <t>Civil Protection, GIZ, CIMA</t>
  </si>
  <si>
    <t>WMO, EUTMETSAT,</t>
  </si>
  <si>
    <t>WMO (6 stations)</t>
  </si>
  <si>
    <t>Temperature, wind, humidity, pressure, precipitations (snow and rain), solar radiation and soil temperature and humidity, evaporation.</t>
  </si>
  <si>
    <t>Petrit Zorba (petrit.zorba@gmail.com).</t>
  </si>
  <si>
    <t>For Civil Protection, flood and meteo forecast, fire forecast.</t>
  </si>
  <si>
    <t>GIZ workshop: for automatic stations they installed in Montenegro, Kosovo, Albania and FYROM.</t>
  </si>
  <si>
    <t>Demetris</t>
  </si>
  <si>
    <t>Kouhartsiouk</t>
  </si>
  <si>
    <t>d.kouhartsiouk@cut.ac.cy</t>
  </si>
  <si>
    <t>www.cyprusremotesensing.com</t>
  </si>
  <si>
    <t>Saripolou Street</t>
  </si>
  <si>
    <t>Eastern Mediterranean</t>
  </si>
  <si>
    <t>CIMEL Photometer under NASA AERONET Maritime Aerosol Network
LiDAR station under EARLINET program</t>
  </si>
  <si>
    <t>GPS measurements for surface displacement monitoring</t>
  </si>
  <si>
    <t>Water turbidity
Water temperature</t>
  </si>
  <si>
    <t>Christodoulos</t>
  </si>
  <si>
    <t>Hadjigeorgiou</t>
  </si>
  <si>
    <t>Senior Geological Officer</t>
  </si>
  <si>
    <t>chadjigeorgiou@gsd.moa.gov.cy</t>
  </si>
  <si>
    <t>Geological Survey Department</t>
  </si>
  <si>
    <t>Economic Geology Section</t>
  </si>
  <si>
    <t>http://www.moa.gov.cy/gsd</t>
  </si>
  <si>
    <t>Strovolos, Nicosia</t>
  </si>
  <si>
    <t>Mineral Resources</t>
  </si>
  <si>
    <t>80 (for quantity of water)</t>
  </si>
  <si>
    <t>Faouzi</t>
  </si>
  <si>
    <t>DHAHA</t>
  </si>
  <si>
    <t>Directeur</t>
  </si>
  <si>
    <t>faouzi.dhaha@onm.nat.tn</t>
  </si>
  <si>
    <t>00216 96  121 988</t>
  </si>
  <si>
    <t>00216 71 805 921</t>
  </si>
  <si>
    <t>00216 71 808 011</t>
  </si>
  <si>
    <t>OFFICE NATIONAL DES MINES (ONM)</t>
  </si>
  <si>
    <t>www.onm.nat.tn</t>
  </si>
  <si>
    <t>Energie la charguia</t>
  </si>
  <si>
    <t>1080 cedex</t>
  </si>
  <si>
    <t>geological mapping
geophysical and geochymistry mapping
raw and mining 
industrial rocks mapping
hazard mapping</t>
  </si>
  <si>
    <t>2 to 3</t>
  </si>
  <si>
    <t>Il est géré par et appartient à l’organisation indépendante à but non lucratif, la Fondation pour l’Education à l’Environnement (FEE), connue anciennement comme la FEEE
L’organisation a un statut international depuis 1999, avec des membres au niveau mondial. Depuis 2006, l’organisation a des membres dans 44 pays.
Le Programme Pavillon Bleu a été créé en France en 1985 où les prix Pavillon Bleu ont été décernés aux municipalités côtières selon des critères portant sur l’épuration des eaux usées et sur la qualité des eaux de baignade.</t>
  </si>
  <si>
    <t>Petraq</t>
  </si>
  <si>
    <t>Naço</t>
  </si>
  <si>
    <t>Academic staff</t>
  </si>
  <si>
    <t>petraqnaco@yahoo.com</t>
  </si>
  <si>
    <t>Geology</t>
  </si>
  <si>
    <t>http://www.geo.edu.al/site/</t>
  </si>
  <si>
    <t>Don Bosco</t>
  </si>
  <si>
    <t>Study of the construction of the earth like geologic maps, tectonic maps, search of oil fields.</t>
  </si>
  <si>
    <t>The Balkanic Congress of Geology and other Congresses.</t>
  </si>
  <si>
    <t>Albanian Geologic Service, Faculty of Geology and mining.</t>
  </si>
  <si>
    <t>Collaboration through the geological association of Balkans.</t>
  </si>
  <si>
    <t>Seasonly</t>
  </si>
  <si>
    <t>State and private companies (foreign or of the country)</t>
  </si>
  <si>
    <t>Elona</t>
  </si>
  <si>
    <t>Abazi</t>
  </si>
  <si>
    <t>elonaabazi@yahoo.com</t>
  </si>
  <si>
    <t>Water Economy</t>
  </si>
  <si>
    <t>http://www.geo.edu.al/</t>
  </si>
  <si>
    <t>GIZ, CIMA.</t>
  </si>
  <si>
    <t>Drin Core Group, GIZ hydro stations</t>
  </si>
  <si>
    <t>Water level.</t>
  </si>
  <si>
    <t>Buletins</t>
  </si>
  <si>
    <t>CHRISTOPHI</t>
  </si>
  <si>
    <t>GEOLOGICAL OFFICER</t>
  </si>
  <si>
    <t>cchristophi@gsd.moa.gov.cy</t>
  </si>
  <si>
    <t>GEOLOGICAL SURVEY DEPARTMENT OF CYPRUS</t>
  </si>
  <si>
    <t>http://www.moa.gov.cy/moa/gsd/</t>
  </si>
  <si>
    <t>LEFKONOS</t>
  </si>
  <si>
    <t>STROVOLOS</t>
  </si>
  <si>
    <t>hYDROGEOLOGY</t>
  </si>
  <si>
    <t>WATER LEVEL, TEMP., CONDUCTIVITY</t>
  </si>
  <si>
    <t>Horatiu</t>
  </si>
  <si>
    <t>Stefanie</t>
  </si>
  <si>
    <t>horatiu.stefanie@ubbcluj.ro</t>
  </si>
  <si>
    <t>Babes Bolyai University</t>
  </si>
  <si>
    <t>http://www.ubbcluj.ro/ro/</t>
  </si>
  <si>
    <t>M Kogalniceanu</t>
  </si>
  <si>
    <t>Cluj Napoca</t>
  </si>
  <si>
    <t>AERONET  http://aeronet.gsfc.nasa.gov/</t>
  </si>
  <si>
    <t>Arben</t>
  </si>
  <si>
    <t>Gazheli</t>
  </si>
  <si>
    <t>Senior Engineer &amp; Master for Environmental Management</t>
  </si>
  <si>
    <t>arben_gazheli@yahoo.com</t>
  </si>
  <si>
    <t>Albanian Power Corporation</t>
  </si>
  <si>
    <t>Hydro Power Plant Rehabilitation and Dams Safety Unit</t>
  </si>
  <si>
    <t>www.kesh.al</t>
  </si>
  <si>
    <t>Blloku Vasil Shanto</t>
  </si>
  <si>
    <t>KESH Head Quarter</t>
  </si>
  <si>
    <t>Our organisation has cooperate with German Agency for Cooperation (GTZ) for the Project "Drini River Early Warning System against over flooding".
which comprises river basin modeling complex data for over flooding forecast special programming software combined with GIS system.</t>
  </si>
  <si>
    <t>Collaboration is mainly with Institute of Albanian Geo Risks (IGEUM) and some other Albanian Institutes, Albanian Geological Survey.
Ministry of Environment and Agency of Environment</t>
  </si>
  <si>
    <t>We work with foreign Consulting Companies for Dams Safety and HPP facilities modernization and rehabilitation</t>
  </si>
  <si>
    <t>9 stations</t>
  </si>
  <si>
    <t>water level
discharges
water flow rate</t>
  </si>
  <si>
    <t>We report data to IGEUM Institute
The Institute of GeoSciences, Energy, Water and Environment is a national research unit that operates under the umbrella of the Polytechnic University of Tirana.</t>
  </si>
  <si>
    <t>No examples</t>
  </si>
  <si>
    <t>Space service is very new and in stage of establishing the service.</t>
  </si>
  <si>
    <t>1,2,3</t>
  </si>
  <si>
    <t>2,3,4</t>
  </si>
  <si>
    <t>Coordinating and integrating state-of-the-art Earth Observation Activities in the regions of North Africa, Middle East, and Balkans and Developing Links with GEO related initiatives towards GEOSS</t>
  </si>
  <si>
    <t>Contract Number</t>
  </si>
  <si>
    <t>H2020 SC5-18b-2015, Project GA number: 690133</t>
  </si>
  <si>
    <t>Acronym</t>
  </si>
  <si>
    <t>GEO-CRADLE</t>
  </si>
  <si>
    <t>Full title</t>
  </si>
  <si>
    <t>Coordinating and integrating state-of-the-art Earth Observation Activities in the regions of North Africa, Middle East, and Balkans and Developing Links with GEO related initiatives towards GEOSS.</t>
  </si>
  <si>
    <t>Project URL</t>
  </si>
  <si>
    <t xml:space="preserve">http://geocradle.eu </t>
  </si>
  <si>
    <t>EC Project Officers</t>
  </si>
  <si>
    <t>Ms Gaëlle LE BOULER</t>
  </si>
  <si>
    <t>Deliverable/Document</t>
  </si>
  <si>
    <t>Number</t>
  </si>
  <si>
    <t>Name</t>
  </si>
  <si>
    <t>Work package</t>
  </si>
  <si>
    <t>WP2</t>
  </si>
  <si>
    <t>Inventory of capacities and user needs</t>
  </si>
  <si>
    <t>Date of delivery</t>
  </si>
  <si>
    <t>Contractual</t>
  </si>
  <si>
    <t xml:space="preserve">M05 </t>
  </si>
  <si>
    <t>Actual</t>
  </si>
  <si>
    <t>Status</t>
  </si>
  <si>
    <t>Final</t>
  </si>
  <si>
    <t>Nature</t>
  </si>
  <si>
    <t>Distribution Type</t>
  </si>
  <si>
    <t>Public</t>
  </si>
  <si>
    <t>Authoring Partner</t>
  </si>
  <si>
    <t>Prepared by</t>
  </si>
  <si>
    <t>Quality Assurance</t>
  </si>
  <si>
    <t>Lefteris Mamais - Technical &amp; Quality Assurance Manager, Haris Kontoes - Project Coordinator</t>
  </si>
  <si>
    <t>Contact Person</t>
  </si>
  <si>
    <t>Dr Charalampos (Haris) Kontoes</t>
  </si>
  <si>
    <t>Project Coordinator</t>
  </si>
  <si>
    <t>ΝΟΑ, Metaxa &amp; Vas. Pavlou Str. • 152 36 Penteli, Greece</t>
  </si>
  <si>
    <t>Email:</t>
  </si>
  <si>
    <t>Phone</t>
  </si>
  <si>
    <t xml:space="preserve"> +30 2108109113</t>
  </si>
  <si>
    <t xml:space="preserve"> +30 2106138343</t>
  </si>
  <si>
    <t>Project Information</t>
  </si>
  <si>
    <r>
      <t xml:space="preserve">This document is part of a research project funded under the </t>
    </r>
    <r>
      <rPr>
        <b/>
        <sz val="12"/>
        <color rgb="FF000000"/>
        <rFont val="Calibri"/>
        <family val="2"/>
        <charset val="161"/>
      </rPr>
      <t>European Union Horizon 2020 Programme - Coordination and Support Action.</t>
    </r>
  </si>
  <si>
    <r>
      <t>Call Identifier:</t>
    </r>
    <r>
      <rPr>
        <sz val="12"/>
        <color rgb="FF000000"/>
        <rFont val="Calibri"/>
        <family val="2"/>
        <charset val="161"/>
      </rPr>
      <t xml:space="preserve"> SC5-18b-2015, Integrating North African, Middle East and Balkan Earth Observation capacities in GEOSS.</t>
    </r>
  </si>
  <si>
    <r>
      <t>Project GA number:</t>
    </r>
    <r>
      <rPr>
        <sz val="12"/>
        <color rgb="FF000000"/>
        <rFont val="Calibri"/>
        <family val="2"/>
        <charset val="161"/>
      </rPr>
      <t xml:space="preserve"> 690133</t>
    </r>
  </si>
  <si>
    <r>
      <t>Project Title:</t>
    </r>
    <r>
      <rPr>
        <sz val="12"/>
        <color rgb="FF000000"/>
        <rFont val="Calibri"/>
        <family val="2"/>
        <charset val="161"/>
      </rPr>
      <t xml:space="preserve"> GEO-CRADLE - Coordinating and integRating state-of-the-art Earth Observation Activities in the regions of North Africa, Middle East, and Balkans and Developing Links with GEO related initiatives towards GEOSS.</t>
    </r>
  </si>
  <si>
    <t>Project Beneficiaries:</t>
  </si>
  <si>
    <t xml:space="preserve">D2.2 Inventory of in-situ instrumentation and regional networks </t>
  </si>
  <si>
    <t xml:space="preserve">Inventory of in-situ instrumentation and regional networks </t>
  </si>
  <si>
    <t>EGS</t>
  </si>
  <si>
    <t>Eleftheria Poyiadji</t>
  </si>
  <si>
    <t>UPDATE NOTE</t>
  </si>
  <si>
    <t>http://geocradle.eu/platform/</t>
  </si>
  <si>
    <t>The information contained in the following sheet have been updated following the first submission of the inventory, and are now available through the GEO CRADLE Networking Platform at:</t>
  </si>
  <si>
    <t>• A map area with three filters: the map initially returns all the stakeholders located on the map. The user can refine the results using filters for Country, Organisation Name, and Thematic Area. The user can additionally zoom in/out and click on the circles that appear on the map to view the available profiles.</t>
  </si>
  <si>
    <t xml:space="preserve">• Search by keywords: all information from the surveys can be searched word by word. By entering any Keyword, the profiles that include that word will be returned as results. Two or more keywords can be combined, e.g. Greece, climate, space etc. The results appear in a new page where each stakeholder is shown in a separate window (with the organisation name as title and the organisation logo as cover photo). </t>
  </si>
  <si>
    <t xml:space="preserve">• Advanced search: a Search Page opens where more filters are available and classified according to the GEO-CRADLE Survey questions. The filters can be combined with: (a) one another, (b) the “search by keywords” filter. </t>
  </si>
  <si>
    <t>In this line, the open source software, Wordpress, is used to develop a user-friendly database where the users can register, create their own profile and give information about their affiliated organisation’s interests, synergies, services, data sets, thematic area, contact details etc. The Figure below presents the Homepage of the Networking Platform, which includes 3 different search alternatives of the database:</t>
  </si>
  <si>
    <t>Figure: The upper part of the homepage of the GEO-CRADLE Networking Platform.</t>
  </si>
  <si>
    <t>Statistics on the total number of countries &amp; stakeholders integrated in the platform, as well as the total number of profiles views are included in the Homepage. The last 6 stakeholders who joined the platform, the main database services of the platform and, finally, the 4 thematic areas of interest of the project are also presented.</t>
  </si>
  <si>
    <t xml:space="preserve">It should be noted that registration is not required to view, search and contact stakeholders. Still, it is highly recommended that the users register in order to make their profile publicly available and promote their own capacities to the other stakeholders, facilitating this way the regional networking and cooperation. A user-friendly guide for the registration process is provided online. </t>
  </si>
  <si>
    <t xml:space="preserve">The platform has embodied the GEO-CRADLE Survey to the registration process, meaning that the questions of the survey are now available to be filled in during the registration. </t>
  </si>
  <si>
    <t xml:space="preserve">The Networking Platform is created to document all the information collected in WP2 concerning EO capacities in relation to in-situ networks, and provide a flexible and user friendly tool that facilitates the access of the user to this information for the first time in the RoI, to a network of EO stakeholders focusing their activities in the Balkans, Middle East and North Africa. This platform is designed to be dynamic in terms of update of the information content, since GEO-CRADLE aspires to integrate as much of EO stakeholders as possible from the Industry, Academic and Institutional Bodies, during and beyond the duration of the project.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</si>
</sst>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d/yyyy\ h:mm:ss"/>
    <numFmt numFmtId="165" formatCode="yyyy\-mm\-dd\ hh:mm:ss"/>
    <numFmt numFmtId="166" formatCode="d\,\ m\,\ yy"/>
    <numFmt numFmtId="167" formatCode="d\,\ m"/>
    <numFmt numFmtId="168" formatCode="d\,\ m\,\ yyyy"/>
    <numFmt numFmtId="169" formatCode="d\-m"/>
  </numFmts>
  <fonts count="24" x14ac:knownFonts="1">
    <font>
      <sz val="10"/>
      <color rgb="FF000000"/>
      <name val="Arial"/>
    </font>
    <font>
      <sz val="10"/>
      <name val="Arial"/>
      <family val="2"/>
      <charset val="161"/>
    </font>
    <font>
      <sz val="10"/>
      <color rgb="FF000000"/>
      <name val="Arial"/>
      <family val="2"/>
      <charset val="161"/>
    </font>
    <font>
      <b/>
      <sz val="10"/>
      <name val="Arial"/>
      <family val="2"/>
      <charset val="161"/>
    </font>
    <font>
      <u/>
      <sz val="10"/>
      <color rgb="FF0000FF"/>
      <name val="Arial"/>
      <family val="2"/>
      <charset val="161"/>
    </font>
    <font>
      <u/>
      <sz val="10"/>
      <color rgb="FF0000FF"/>
      <name val="Arial"/>
      <family val="2"/>
      <charset val="161"/>
    </font>
    <font>
      <sz val="11"/>
      <color rgb="FF000000"/>
      <name val="Calibri"/>
      <family val="2"/>
      <charset val="161"/>
    </font>
    <font>
      <u/>
      <sz val="11"/>
      <color rgb="FF000000"/>
      <name val="Calibri"/>
      <family val="2"/>
      <charset val="161"/>
    </font>
    <font>
      <u/>
      <sz val="8"/>
      <color rgb="FF000000"/>
      <name val="Arial"/>
      <family val="2"/>
      <charset val="161"/>
    </font>
    <font>
      <u/>
      <sz val="10"/>
      <color rgb="FF0000FF"/>
      <name val="Arial"/>
      <family val="2"/>
      <charset val="161"/>
    </font>
    <font>
      <sz val="10"/>
      <name val="Arial"/>
      <family val="2"/>
      <charset val="161"/>
    </font>
    <font>
      <sz val="10"/>
      <color rgb="FF000000"/>
      <name val="Arial"/>
      <family val="2"/>
    </font>
    <font>
      <b/>
      <sz val="14"/>
      <color rgb="FF000000"/>
      <name val="Calibri"/>
      <family val="2"/>
      <charset val="161"/>
    </font>
    <font>
      <sz val="1"/>
      <color rgb="FF000000"/>
      <name val="Times New Roman"/>
      <family val="1"/>
      <charset val="161"/>
    </font>
    <font>
      <b/>
      <sz val="12"/>
      <color rgb="FF000000"/>
      <name val="Calibri"/>
      <family val="2"/>
      <charset val="161"/>
    </font>
    <font>
      <b/>
      <sz val="8"/>
      <color rgb="FF000000"/>
      <name val="Calibri"/>
      <family val="2"/>
      <charset val="161"/>
      <scheme val="minor"/>
    </font>
    <font>
      <sz val="8"/>
      <color rgb="FF000000"/>
      <name val="Calibri"/>
      <family val="2"/>
      <charset val="161"/>
      <scheme val="minor"/>
    </font>
    <font>
      <u/>
      <sz val="10"/>
      <color theme="10"/>
      <name val="Arial"/>
      <family val="2"/>
    </font>
    <font>
      <u/>
      <sz val="8"/>
      <color theme="10"/>
      <name val="Calibri"/>
      <family val="2"/>
      <charset val="161"/>
      <scheme val="minor"/>
    </font>
    <font>
      <sz val="12"/>
      <color rgb="FF000000"/>
      <name val="Calibri"/>
      <family val="2"/>
      <charset val="161"/>
    </font>
    <font>
      <u/>
      <sz val="10"/>
      <color theme="10"/>
      <name val="Arial"/>
    </font>
    <font>
      <b/>
      <sz val="10"/>
      <color rgb="FF000000"/>
      <name val="Arial"/>
      <family val="2"/>
      <charset val="161"/>
    </font>
    <font>
      <b/>
      <u/>
      <sz val="10"/>
      <color theme="10"/>
      <name val="Arial"/>
      <family val="2"/>
      <charset val="161"/>
    </font>
    <font>
      <i/>
      <sz val="11"/>
      <color rgb="FF000000"/>
      <name val="Times New Roman"/>
      <family val="1"/>
      <charset val="161"/>
    </font>
  </fonts>
  <fills count="3">
    <fill>
      <patternFill patternType="none"/>
    </fill>
    <fill>
      <patternFill patternType="gray125"/>
    </fill>
    <fill>
      <patternFill patternType="solid">
        <fgColor rgb="FFFFFFFF"/>
        <bgColor rgb="FFFFFFFF"/>
      </patternFill>
    </fill>
  </fills>
  <borders count="56">
    <border>
      <left/>
      <right/>
      <top/>
      <bottom/>
      <diagonal/>
    </border>
    <border>
      <left style="thin">
        <color rgb="FF000000"/>
      </left>
      <right style="thin">
        <color rgb="FF000000"/>
      </right>
      <top style="thin">
        <color rgb="FF000000"/>
      </top>
      <bottom style="thin">
        <color rgb="FF000000"/>
      </bottom>
      <diagonal/>
    </border>
    <border>
      <left/>
      <right style="thin">
        <color rgb="FF00FF00"/>
      </right>
      <top style="thin">
        <color rgb="FF00FF00"/>
      </top>
      <bottom style="thin">
        <color rgb="FF00FF00"/>
      </bottom>
      <diagonal/>
    </border>
    <border>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style="thin">
        <color rgb="FFFF9900"/>
      </left>
      <right/>
      <top style="thin">
        <color rgb="FFFF9900"/>
      </top>
      <bottom style="thin">
        <color rgb="FFFF9900"/>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4A86E8"/>
      </left>
      <right/>
      <top/>
      <bottom style="thin">
        <color rgb="FF4A86E8"/>
      </bottom>
      <diagonal/>
    </border>
    <border>
      <left/>
      <right/>
      <top/>
      <bottom style="thin">
        <color rgb="FF4A86E8"/>
      </bottom>
      <diagonal/>
    </border>
    <border>
      <left/>
      <right style="thin">
        <color rgb="FF4A86E8"/>
      </right>
      <top/>
      <bottom style="thin">
        <color rgb="FF4A86E8"/>
      </bottom>
      <diagonal/>
    </border>
    <border>
      <left style="thin">
        <color rgb="FFB7B7B7"/>
      </left>
      <right/>
      <top/>
      <bottom style="thin">
        <color rgb="FFB7B7B7"/>
      </bottom>
      <diagonal/>
    </border>
    <border>
      <left/>
      <right/>
      <top/>
      <bottom style="thin">
        <color rgb="FFB7B7B7"/>
      </bottom>
      <diagonal/>
    </border>
    <border>
      <left/>
      <right style="thin">
        <color rgb="FFB7B7B7"/>
      </right>
      <top/>
      <bottom style="thin">
        <color rgb="FFB7B7B7"/>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FF00FF"/>
      </left>
      <right/>
      <top style="thin">
        <color rgb="FFFF00FF"/>
      </top>
      <bottom/>
      <diagonal/>
    </border>
    <border>
      <left/>
      <right/>
      <top style="thin">
        <color rgb="FFFF00FF"/>
      </top>
      <bottom/>
      <diagonal/>
    </border>
    <border>
      <left style="thin">
        <color rgb="FF00FFFF"/>
      </left>
      <right/>
      <top style="thin">
        <color rgb="FF00FFFF"/>
      </top>
      <bottom style="thin">
        <color rgb="FF00FFFF"/>
      </bottom>
      <diagonal/>
    </border>
    <border>
      <left/>
      <right/>
      <top style="thin">
        <color rgb="FF00FFFF"/>
      </top>
      <bottom style="thin">
        <color rgb="FF00FFFF"/>
      </bottom>
      <diagonal/>
    </border>
    <border>
      <left/>
      <right style="thin">
        <color rgb="FF00FFFF"/>
      </right>
      <top style="thin">
        <color rgb="FF00FFFF"/>
      </top>
      <bottom style="thin">
        <color rgb="FF00FFFF"/>
      </bottom>
      <diagonal/>
    </border>
    <border>
      <left/>
      <right/>
      <top style="thin">
        <color rgb="FFFF00FF"/>
      </top>
      <bottom style="thin">
        <color rgb="FFFF00FF"/>
      </bottom>
      <diagonal/>
    </border>
    <border>
      <left/>
      <right style="thin">
        <color rgb="FFFF00FF"/>
      </right>
      <top style="thin">
        <color rgb="FFFF00FF"/>
      </top>
      <bottom style="thin">
        <color rgb="FFFF00FF"/>
      </bottom>
      <diagonal/>
    </border>
    <border>
      <left style="thin">
        <color rgb="FF00FFFF"/>
      </left>
      <right/>
      <top style="thin">
        <color rgb="FF00FFFF"/>
      </top>
      <bottom/>
      <diagonal/>
    </border>
    <border>
      <left/>
      <right/>
      <top style="thin">
        <color rgb="FF00FFFF"/>
      </top>
      <bottom/>
      <diagonal/>
    </border>
    <border>
      <left/>
      <right style="thin">
        <color rgb="FFFF00FF"/>
      </right>
      <top style="thin">
        <color rgb="FFFF00FF"/>
      </top>
      <bottom/>
      <diagonal/>
    </border>
    <border>
      <left style="thin">
        <color rgb="FFFF00FF"/>
      </left>
      <right/>
      <top/>
      <bottom/>
      <diagonal/>
    </border>
    <border>
      <left style="thin">
        <color rgb="FF00FFFF"/>
      </left>
      <right/>
      <top/>
      <bottom/>
      <diagonal/>
    </border>
    <border>
      <left/>
      <right style="thin">
        <color rgb="FFFF00FF"/>
      </right>
      <top/>
      <bottom/>
      <diagonal/>
    </border>
    <border>
      <left style="thin">
        <color rgb="FF000000"/>
      </left>
      <right style="thin">
        <color rgb="FF000000"/>
      </right>
      <top style="thin">
        <color rgb="FF000000"/>
      </top>
      <bottom/>
      <diagonal/>
    </border>
    <border>
      <left/>
      <right style="thin">
        <color rgb="FF00FFFF"/>
      </right>
      <top/>
      <bottom/>
      <diagonal/>
    </border>
    <border>
      <left/>
      <right/>
      <top style="thin">
        <color rgb="FF000000"/>
      </top>
      <bottom/>
      <diagonal/>
    </border>
    <border>
      <left/>
      <right/>
      <top/>
      <bottom style="thin">
        <color rgb="FF000000"/>
      </bottom>
      <diagonal/>
    </border>
    <border>
      <left style="thin">
        <color rgb="FFFF00FF"/>
      </left>
      <right/>
      <top style="thin">
        <color rgb="FFFF00FF"/>
      </top>
      <bottom style="thin">
        <color rgb="FFFF00FF"/>
      </bottom>
      <diagonal/>
    </border>
    <border>
      <left/>
      <right/>
      <top style="thin">
        <color rgb="FFC00000"/>
      </top>
      <bottom style="thin">
        <color rgb="FFC00000"/>
      </bottom>
      <diagonal/>
    </border>
    <border>
      <left style="thin">
        <color rgb="FFCCCCCC"/>
      </left>
      <right style="thin">
        <color rgb="FFCCCCCC"/>
      </right>
      <top style="thin">
        <color rgb="FFCCCCCC"/>
      </top>
      <bottom/>
      <diagonal/>
    </border>
    <border>
      <left/>
      <right style="thin">
        <color rgb="FFCCCCCC"/>
      </right>
      <top style="thin">
        <color rgb="FFCCCCCC"/>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11" fillId="0" borderId="0"/>
    <xf numFmtId="0" fontId="17" fillId="0" borderId="0" applyNumberFormat="0" applyFill="0" applyBorder="0" applyAlignment="0" applyProtection="0">
      <alignment vertical="top"/>
      <protection locked="0"/>
    </xf>
    <xf numFmtId="0" fontId="11" fillId="0" borderId="0"/>
    <xf numFmtId="0" fontId="11" fillId="0" borderId="0"/>
    <xf numFmtId="0" fontId="11" fillId="0" borderId="0"/>
    <xf numFmtId="0" fontId="20" fillId="0" borderId="0" applyNumberFormat="0" applyFill="0" applyBorder="0" applyAlignment="0" applyProtection="0"/>
    <xf numFmtId="0" fontId="11" fillId="0" borderId="0"/>
  </cellStyleXfs>
  <cellXfs count="154">
    <xf numFmtId="0" fontId="0" fillId="0" borderId="0" xfId="0" applyFont="1" applyAlignment="1"/>
    <xf numFmtId="0" fontId="1" fillId="0" borderId="0" xfId="0" applyFont="1" applyAlignment="1">
      <alignment horizontal="left"/>
    </xf>
    <xf numFmtId="0" fontId="1" fillId="0" borderId="0" xfId="0" applyFont="1" applyAlignment="1"/>
    <xf numFmtId="0" fontId="1" fillId="0" borderId="0" xfId="0" applyFont="1" applyAlignment="1">
      <alignment horizontal="center"/>
    </xf>
    <xf numFmtId="0" fontId="1" fillId="0" borderId="0" xfId="0" applyFont="1"/>
    <xf numFmtId="0" fontId="1" fillId="0" borderId="0" xfId="0" applyFont="1" applyAlignment="1"/>
    <xf numFmtId="0" fontId="1" fillId="0" borderId="0" xfId="0" applyFont="1" applyAlignment="1">
      <alignment horizontal="left" vertical="center" wrapText="1"/>
    </xf>
    <xf numFmtId="0" fontId="1" fillId="0" borderId="0" xfId="0" applyFont="1" applyAlignment="1">
      <alignment vertical="top"/>
    </xf>
    <xf numFmtId="0" fontId="1" fillId="0" borderId="35" xfId="0" applyFont="1" applyBorder="1" applyAlignment="1">
      <alignment horizontal="left" vertical="center" wrapText="1"/>
    </xf>
    <xf numFmtId="0" fontId="1" fillId="0" borderId="0" xfId="0" applyFont="1" applyAlignment="1">
      <alignment vertical="center"/>
    </xf>
    <xf numFmtId="1" fontId="1" fillId="0" borderId="0" xfId="0" applyNumberFormat="1" applyFont="1"/>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wrapText="1"/>
    </xf>
    <xf numFmtId="1" fontId="1" fillId="0" borderId="0" xfId="0" applyNumberFormat="1" applyFont="1" applyAlignment="1">
      <alignment wrapText="1"/>
    </xf>
    <xf numFmtId="0" fontId="1" fillId="0" borderId="1" xfId="0" applyFont="1" applyBorder="1" applyAlignment="1">
      <alignment horizontal="left" wrapText="1"/>
    </xf>
    <xf numFmtId="164" fontId="1" fillId="0" borderId="1" xfId="0" applyNumberFormat="1" applyFont="1" applyBorder="1" applyAlignment="1">
      <alignment wrapText="1"/>
    </xf>
    <xf numFmtId="0" fontId="1" fillId="0" borderId="2" xfId="0" applyFont="1" applyBorder="1" applyAlignment="1">
      <alignment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0" xfId="0" applyFont="1" applyAlignment="1">
      <alignment wrapText="1"/>
    </xf>
    <xf numFmtId="0" fontId="1" fillId="0" borderId="22" xfId="0" applyFont="1" applyBorder="1" applyAlignment="1">
      <alignment wrapText="1"/>
    </xf>
    <xf numFmtId="0" fontId="1" fillId="0" borderId="23"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0" fontId="2" fillId="2" borderId="26" xfId="0" applyFont="1" applyFill="1" applyBorder="1" applyAlignment="1">
      <alignment wrapText="1"/>
    </xf>
    <xf numFmtId="0" fontId="2" fillId="2" borderId="24" xfId="0" applyFont="1" applyFill="1" applyBorder="1" applyAlignment="1">
      <alignment wrapText="1"/>
    </xf>
    <xf numFmtId="0" fontId="2" fillId="2" borderId="25" xfId="0" applyFont="1" applyFill="1" applyBorder="1" applyAlignment="1">
      <alignment wrapText="1"/>
    </xf>
    <xf numFmtId="0" fontId="1" fillId="0" borderId="26" xfId="0" applyFont="1" applyBorder="1" applyAlignment="1">
      <alignment wrapText="1"/>
    </xf>
    <xf numFmtId="0" fontId="2" fillId="2" borderId="23" xfId="0" applyFont="1" applyFill="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7" xfId="0" applyFont="1" applyBorder="1" applyAlignment="1">
      <alignment wrapText="1"/>
    </xf>
    <xf numFmtId="0" fontId="1" fillId="0" borderId="28" xfId="0" applyFont="1" applyBorder="1" applyAlignment="1">
      <alignment wrapText="1"/>
    </xf>
    <xf numFmtId="0" fontId="1" fillId="0" borderId="29" xfId="0" applyFont="1" applyBorder="1" applyAlignment="1">
      <alignment wrapText="1"/>
    </xf>
    <xf numFmtId="164" fontId="1" fillId="0" borderId="33" xfId="0" applyNumberFormat="1" applyFont="1" applyBorder="1" applyAlignment="1">
      <alignment vertical="top" wrapText="1"/>
    </xf>
    <xf numFmtId="0" fontId="1" fillId="0" borderId="0" xfId="0" applyFont="1" applyAlignment="1">
      <alignment vertical="top" wrapText="1"/>
    </xf>
    <xf numFmtId="1" fontId="1" fillId="0" borderId="0" xfId="0" applyNumberFormat="1" applyFont="1" applyAlignment="1">
      <alignment vertical="top" wrapText="1"/>
    </xf>
    <xf numFmtId="0" fontId="2" fillId="2" borderId="0" xfId="0" applyFont="1" applyFill="1" applyAlignment="1">
      <alignment vertical="top" wrapText="1"/>
    </xf>
    <xf numFmtId="0" fontId="1" fillId="0" borderId="31" xfId="0" applyFont="1" applyBorder="1" applyAlignment="1">
      <alignment vertical="top" wrapText="1"/>
    </xf>
    <xf numFmtId="0" fontId="1" fillId="0" borderId="34" xfId="0" applyFont="1" applyBorder="1" applyAlignment="1">
      <alignment vertical="top" wrapText="1"/>
    </xf>
    <xf numFmtId="0" fontId="1" fillId="0" borderId="32" xfId="0" applyFont="1" applyBorder="1" applyAlignment="1">
      <alignment vertical="top" wrapText="1"/>
    </xf>
    <xf numFmtId="0" fontId="1" fillId="0" borderId="30" xfId="0" applyFont="1" applyBorder="1" applyAlignment="1">
      <alignment vertical="top" wrapText="1"/>
    </xf>
    <xf numFmtId="164" fontId="1" fillId="0" borderId="1" xfId="0" applyNumberFormat="1" applyFont="1" applyBorder="1" applyAlignment="1">
      <alignment vertical="center" wrapText="1"/>
    </xf>
    <xf numFmtId="0" fontId="1" fillId="0" borderId="36" xfId="0" applyFont="1" applyBorder="1" applyAlignment="1">
      <alignment vertical="center" wrapText="1"/>
    </xf>
    <xf numFmtId="1" fontId="1" fillId="0" borderId="36" xfId="0" applyNumberFormat="1" applyFont="1" applyBorder="1" applyAlignment="1">
      <alignment vertical="center" wrapText="1"/>
    </xf>
    <xf numFmtId="164" fontId="1" fillId="0" borderId="0" xfId="0" applyNumberFormat="1" applyFont="1" applyAlignment="1">
      <alignment wrapText="1"/>
    </xf>
    <xf numFmtId="1" fontId="1" fillId="0" borderId="36" xfId="0" applyNumberFormat="1" applyFont="1" applyBorder="1" applyAlignment="1">
      <alignment vertical="top" wrapText="1"/>
    </xf>
    <xf numFmtId="0" fontId="4" fillId="0" borderId="0" xfId="0" applyFont="1" applyAlignment="1">
      <alignment wrapText="1"/>
    </xf>
    <xf numFmtId="0" fontId="5" fillId="0" borderId="0" xfId="0" applyFont="1" applyAlignment="1">
      <alignment wrapText="1"/>
    </xf>
    <xf numFmtId="14" fontId="1" fillId="0" borderId="0" xfId="0" applyNumberFormat="1" applyFont="1" applyAlignment="1">
      <alignment wrapText="1"/>
    </xf>
    <xf numFmtId="0" fontId="6" fillId="0" borderId="38" xfId="0" applyFont="1" applyBorder="1" applyAlignment="1">
      <alignment wrapText="1"/>
    </xf>
    <xf numFmtId="0" fontId="7" fillId="0" borderId="38" xfId="0" applyFont="1" applyBorder="1" applyAlignment="1">
      <alignment wrapText="1"/>
    </xf>
    <xf numFmtId="1" fontId="6" fillId="0" borderId="38" xfId="0" applyNumberFormat="1" applyFont="1" applyBorder="1" applyAlignment="1">
      <alignment wrapText="1"/>
    </xf>
    <xf numFmtId="0" fontId="6" fillId="0" borderId="39" xfId="0" applyFont="1" applyBorder="1" applyAlignment="1">
      <alignment wrapText="1"/>
    </xf>
    <xf numFmtId="0" fontId="6" fillId="0" borderId="40" xfId="0" applyFont="1" applyBorder="1" applyAlignment="1">
      <alignment wrapText="1"/>
    </xf>
    <xf numFmtId="0" fontId="6" fillId="0" borderId="40" xfId="0" applyFont="1" applyBorder="1" applyAlignment="1">
      <alignment horizontal="right" wrapText="1"/>
    </xf>
    <xf numFmtId="0" fontId="8" fillId="0" borderId="38" xfId="0" applyFont="1" applyBorder="1" applyAlignment="1">
      <alignment wrapText="1"/>
    </xf>
    <xf numFmtId="165" fontId="1" fillId="0" borderId="0" xfId="0" applyNumberFormat="1" applyFont="1" applyAlignment="1">
      <alignment wrapText="1"/>
    </xf>
    <xf numFmtId="167" fontId="1" fillId="0" borderId="0" xfId="0" applyNumberFormat="1" applyFont="1" applyAlignment="1">
      <alignment wrapText="1"/>
    </xf>
    <xf numFmtId="168" fontId="1" fillId="0" borderId="0" xfId="0" applyNumberFormat="1" applyFont="1" applyAlignment="1">
      <alignment wrapText="1"/>
    </xf>
    <xf numFmtId="0" fontId="9" fillId="0" borderId="0" xfId="0" applyFont="1" applyAlignment="1">
      <alignment wrapText="1"/>
    </xf>
    <xf numFmtId="166" fontId="1" fillId="0" borderId="0" xfId="0" applyNumberFormat="1" applyFont="1" applyAlignment="1">
      <alignment wrapText="1"/>
    </xf>
    <xf numFmtId="168" fontId="10" fillId="0" borderId="0" xfId="0" applyNumberFormat="1" applyFont="1" applyAlignment="1">
      <alignment wrapText="1"/>
    </xf>
    <xf numFmtId="169" fontId="1" fillId="0" borderId="0" xfId="0" applyNumberFormat="1" applyFont="1" applyAlignment="1">
      <alignment wrapText="1"/>
    </xf>
    <xf numFmtId="0" fontId="11" fillId="0" borderId="0" xfId="1"/>
    <xf numFmtId="0" fontId="13" fillId="0" borderId="42" xfId="1" applyFont="1" applyBorder="1" applyAlignment="1">
      <alignment horizontal="center" vertical="center" wrapText="1"/>
    </xf>
    <xf numFmtId="0" fontId="11" fillId="0" borderId="43" xfId="1" applyBorder="1"/>
    <xf numFmtId="0" fontId="11" fillId="0" borderId="44" xfId="1" applyBorder="1"/>
    <xf numFmtId="0" fontId="15" fillId="0" borderId="41" xfId="1" applyFont="1" applyBorder="1" applyAlignment="1">
      <alignment horizontal="left" vertical="center" wrapText="1"/>
    </xf>
    <xf numFmtId="0" fontId="16" fillId="0" borderId="41" xfId="1" applyFont="1" applyBorder="1" applyAlignment="1">
      <alignment horizontal="justify" vertical="center" wrapText="1"/>
    </xf>
    <xf numFmtId="0" fontId="16" fillId="0" borderId="42" xfId="1" applyFont="1" applyBorder="1" applyAlignment="1">
      <alignment horizontal="left" vertical="center"/>
    </xf>
    <xf numFmtId="0" fontId="16" fillId="0" borderId="43" xfId="1" applyFont="1" applyBorder="1"/>
    <xf numFmtId="0" fontId="16" fillId="0" borderId="44" xfId="1" applyFont="1" applyBorder="1"/>
    <xf numFmtId="0" fontId="15" fillId="0" borderId="41" xfId="1" applyFont="1" applyBorder="1" applyAlignment="1">
      <alignment horizontal="justify" vertical="center" wrapText="1"/>
    </xf>
    <xf numFmtId="0" fontId="6" fillId="0" borderId="45" xfId="1" applyFont="1" applyBorder="1" applyAlignment="1">
      <alignment vertical="center" wrapText="1"/>
    </xf>
    <xf numFmtId="0" fontId="6" fillId="0" borderId="46" xfId="1" applyFont="1" applyBorder="1" applyAlignment="1">
      <alignment vertical="center" wrapText="1"/>
    </xf>
    <xf numFmtId="0" fontId="6" fillId="0" borderId="47" xfId="1" applyFont="1" applyBorder="1" applyAlignment="1">
      <alignment vertical="center" wrapText="1"/>
    </xf>
    <xf numFmtId="0" fontId="11" fillId="0" borderId="48" xfId="1" applyBorder="1"/>
    <xf numFmtId="0" fontId="11" fillId="0" borderId="0" xfId="1" applyBorder="1"/>
    <xf numFmtId="0" fontId="11" fillId="0" borderId="49" xfId="1" applyBorder="1"/>
    <xf numFmtId="0" fontId="11" fillId="0" borderId="50" xfId="1" applyBorder="1"/>
    <xf numFmtId="0" fontId="11" fillId="0" borderId="51" xfId="1" applyBorder="1"/>
    <xf numFmtId="0" fontId="11" fillId="0" borderId="52" xfId="1" applyBorder="1"/>
    <xf numFmtId="0" fontId="19" fillId="0" borderId="0" xfId="1" applyFont="1" applyAlignment="1">
      <alignment horizontal="center" vertical="center"/>
    </xf>
    <xf numFmtId="0" fontId="21" fillId="0" borderId="0" xfId="0" applyFont="1" applyAlignment="1">
      <alignment horizontal="center" vertical="center"/>
    </xf>
    <xf numFmtId="0" fontId="0" fillId="0" borderId="0" xfId="0" applyFont="1" applyAlignment="1">
      <alignment horizontal="center" vertical="center"/>
    </xf>
    <xf numFmtId="0" fontId="14" fillId="0" borderId="0" xfId="1" applyFont="1" applyAlignment="1">
      <alignment horizontal="left" vertical="center" wrapText="1"/>
    </xf>
    <xf numFmtId="0" fontId="15" fillId="0" borderId="41" xfId="1" applyFont="1" applyBorder="1" applyAlignment="1">
      <alignment horizontal="left" vertical="center" wrapText="1"/>
    </xf>
    <xf numFmtId="0" fontId="16" fillId="0" borderId="41" xfId="1" applyFont="1" applyBorder="1" applyAlignment="1">
      <alignment horizontal="justify" vertical="center" wrapText="1"/>
    </xf>
    <xf numFmtId="0" fontId="18" fillId="0" borderId="41" xfId="2" applyFont="1" applyBorder="1" applyAlignment="1" applyProtection="1">
      <alignment horizontal="justify" vertical="center" wrapText="1"/>
    </xf>
    <xf numFmtId="0" fontId="12" fillId="0" borderId="0" xfId="1" applyFont="1" applyAlignment="1">
      <alignment horizontal="center" vertical="center"/>
    </xf>
    <xf numFmtId="0" fontId="19" fillId="0" borderId="0" xfId="1" applyFont="1" applyAlignment="1">
      <alignment horizontal="left" vertical="center" wrapText="1"/>
    </xf>
    <xf numFmtId="0" fontId="16" fillId="0" borderId="41" xfId="1" applyFont="1" applyBorder="1" applyAlignment="1">
      <alignment horizontal="left" vertical="center" wrapText="1"/>
    </xf>
    <xf numFmtId="0" fontId="15" fillId="0" borderId="41" xfId="1" applyFont="1" applyBorder="1" applyAlignment="1">
      <alignment horizontal="justify" vertical="center" wrapText="1"/>
    </xf>
    <xf numFmtId="14" fontId="16" fillId="0" borderId="41" xfId="1" applyNumberFormat="1" applyFont="1" applyBorder="1" applyAlignment="1">
      <alignment horizontal="justify" vertical="center" wrapText="1"/>
    </xf>
    <xf numFmtId="0" fontId="18" fillId="0" borderId="42" xfId="2" applyFont="1" applyBorder="1" applyAlignment="1" applyProtection="1">
      <alignment horizontal="left" vertical="center" wrapText="1"/>
    </xf>
    <xf numFmtId="0" fontId="18" fillId="0" borderId="43" xfId="2" applyFont="1" applyBorder="1" applyAlignment="1" applyProtection="1">
      <alignment horizontal="left" vertical="center" wrapText="1"/>
    </xf>
    <xf numFmtId="0" fontId="18" fillId="0" borderId="44" xfId="2" applyFont="1" applyBorder="1" applyAlignment="1" applyProtection="1">
      <alignment horizontal="left" vertical="center" wrapText="1"/>
    </xf>
    <xf numFmtId="0" fontId="12" fillId="0" borderId="41" xfId="1" applyFont="1" applyBorder="1" applyAlignment="1">
      <alignment horizontal="center" vertical="center" wrapText="1"/>
    </xf>
    <xf numFmtId="0" fontId="14" fillId="0" borderId="41" xfId="1" applyFont="1" applyBorder="1" applyAlignment="1">
      <alignment horizontal="center" vertical="center" wrapText="1"/>
    </xf>
    <xf numFmtId="0" fontId="14" fillId="0" borderId="41" xfId="1" applyFont="1" applyBorder="1" applyAlignment="1">
      <alignment horizontal="center" vertical="center"/>
    </xf>
    <xf numFmtId="0" fontId="16" fillId="0" borderId="42" xfId="1" applyFont="1" applyBorder="1" applyAlignment="1">
      <alignment horizontal="left" vertical="center" wrapText="1"/>
    </xf>
    <xf numFmtId="0" fontId="16" fillId="0" borderId="43" xfId="1" applyFont="1" applyBorder="1" applyAlignment="1">
      <alignment horizontal="left" vertical="center" wrapText="1"/>
    </xf>
    <xf numFmtId="0" fontId="16" fillId="0" borderId="44" xfId="1" applyFont="1" applyBorder="1" applyAlignment="1">
      <alignment horizontal="left" vertical="center" wrapText="1"/>
    </xf>
    <xf numFmtId="0" fontId="15" fillId="0" borderId="42" xfId="1" applyFont="1" applyBorder="1" applyAlignment="1">
      <alignment horizontal="left" vertical="center" wrapText="1"/>
    </xf>
    <xf numFmtId="0" fontId="15" fillId="0" borderId="44" xfId="1" applyFont="1" applyBorder="1" applyAlignment="1">
      <alignment horizontal="left" vertical="center" wrapText="1"/>
    </xf>
    <xf numFmtId="0" fontId="16" fillId="0" borderId="41" xfId="1" applyFont="1" applyBorder="1" applyAlignment="1">
      <alignment horizontal="center" vertical="center" wrapText="1"/>
    </xf>
    <xf numFmtId="0" fontId="23" fillId="0" borderId="0" xfId="0" applyFont="1" applyAlignment="1">
      <alignment horizontal="center" vertical="center"/>
    </xf>
    <xf numFmtId="0" fontId="22" fillId="0" borderId="42" xfId="6" applyFont="1" applyBorder="1" applyAlignment="1">
      <alignment horizontal="center" vertical="center"/>
    </xf>
    <xf numFmtId="0" fontId="22" fillId="0" borderId="43" xfId="6" applyFont="1" applyBorder="1" applyAlignment="1">
      <alignment horizontal="center" vertical="center"/>
    </xf>
    <xf numFmtId="0" fontId="22" fillId="0" borderId="44" xfId="6" applyFont="1" applyBorder="1" applyAlignment="1">
      <alignment horizontal="center" vertical="center"/>
    </xf>
    <xf numFmtId="0" fontId="1" fillId="0" borderId="6" xfId="0" applyFont="1" applyBorder="1" applyAlignment="1">
      <alignment horizontal="center" wrapText="1"/>
    </xf>
    <xf numFmtId="0" fontId="1" fillId="0" borderId="6" xfId="0" applyFont="1" applyBorder="1" applyAlignment="1">
      <alignment wrapText="1"/>
    </xf>
    <xf numFmtId="0" fontId="1" fillId="0" borderId="2" xfId="0" applyFont="1" applyBorder="1" applyAlignment="1">
      <alignment wrapText="1"/>
    </xf>
    <xf numFmtId="0" fontId="1" fillId="0" borderId="18" xfId="0" applyFont="1" applyBorder="1" applyAlignment="1">
      <alignment wrapText="1"/>
    </xf>
    <xf numFmtId="0" fontId="1" fillId="0" borderId="3" xfId="0" applyFont="1" applyBorder="1" applyAlignment="1">
      <alignment horizontal="center" wrapText="1"/>
    </xf>
    <xf numFmtId="0" fontId="1" fillId="0" borderId="3" xfId="0" applyFont="1" applyBorder="1" applyAlignment="1">
      <alignment wrapText="1"/>
    </xf>
    <xf numFmtId="0" fontId="1" fillId="0" borderId="4" xfId="0" applyFont="1" applyBorder="1" applyAlignment="1">
      <alignment wrapText="1"/>
    </xf>
    <xf numFmtId="0" fontId="3" fillId="0" borderId="37" xfId="0" applyFont="1" applyBorder="1" applyAlignment="1">
      <alignment horizontal="center" vertical="center" wrapText="1"/>
    </xf>
    <xf numFmtId="0" fontId="1" fillId="0" borderId="25" xfId="0" applyFont="1" applyBorder="1" applyAlignment="1">
      <alignment wrapText="1"/>
    </xf>
    <xf numFmtId="0" fontId="1" fillId="0" borderId="26" xfId="0" applyFont="1" applyBorder="1" applyAlignment="1">
      <alignment wrapText="1"/>
    </xf>
    <xf numFmtId="0" fontId="3" fillId="0" borderId="22" xfId="0" applyFont="1" applyBorder="1" applyAlignment="1">
      <alignment horizontal="center" vertical="center" wrapText="1"/>
    </xf>
    <xf numFmtId="0" fontId="1" fillId="0" borderId="23" xfId="0" applyFont="1" applyBorder="1" applyAlignment="1">
      <alignment wrapText="1"/>
    </xf>
    <xf numFmtId="0" fontId="1" fillId="0" borderId="24" xfId="0" applyFont="1" applyBorder="1" applyAlignment="1">
      <alignment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 fillId="0" borderId="0" xfId="0" applyFont="1" applyAlignment="1">
      <alignment wrapText="1"/>
    </xf>
    <xf numFmtId="0" fontId="0" fillId="0" borderId="0" xfId="0" applyFont="1" applyAlignment="1">
      <alignment wrapText="1"/>
    </xf>
    <xf numFmtId="0" fontId="1" fillId="0" borderId="7" xfId="0" applyFont="1" applyBorder="1" applyAlignment="1">
      <alignment horizontal="center" wrapText="1"/>
    </xf>
    <xf numFmtId="0" fontId="1" fillId="0" borderId="21" xfId="0" applyFont="1" applyBorder="1" applyAlignment="1">
      <alignment wrapText="1"/>
    </xf>
    <xf numFmtId="0" fontId="1" fillId="0" borderId="28" xfId="0" applyFont="1" applyBorder="1" applyAlignment="1">
      <alignment wrapText="1"/>
    </xf>
    <xf numFmtId="0" fontId="1" fillId="0" borderId="5" xfId="0" applyFont="1" applyBorder="1" applyAlignment="1">
      <alignment horizontal="center" vertical="center" wrapText="1"/>
    </xf>
    <xf numFmtId="0" fontId="1" fillId="0" borderId="8" xfId="0" applyFont="1" applyBorder="1" applyAlignment="1">
      <alignment horizontal="center" wrapText="1"/>
    </xf>
    <xf numFmtId="0" fontId="1" fillId="0" borderId="9" xfId="0" applyFont="1" applyBorder="1" applyAlignment="1">
      <alignment wrapText="1"/>
    </xf>
    <xf numFmtId="0" fontId="1" fillId="0" borderId="10" xfId="0" applyFont="1" applyBorder="1" applyAlignment="1">
      <alignment wrapText="1"/>
    </xf>
    <xf numFmtId="0" fontId="1" fillId="0" borderId="17" xfId="0" applyFont="1" applyBorder="1" applyAlignment="1">
      <alignment wrapText="1"/>
    </xf>
    <xf numFmtId="0" fontId="1" fillId="0" borderId="19" xfId="0" applyFont="1" applyBorder="1" applyAlignment="1">
      <alignment wrapText="1"/>
    </xf>
    <xf numFmtId="0" fontId="14" fillId="0" borderId="53" xfId="7" applyFont="1" applyBorder="1" applyAlignment="1">
      <alignment horizontal="center" vertical="center" wrapText="1"/>
    </xf>
    <xf numFmtId="0" fontId="14" fillId="0" borderId="54" xfId="7" applyFont="1" applyBorder="1" applyAlignment="1">
      <alignment horizontal="center" vertical="center"/>
    </xf>
    <xf numFmtId="0" fontId="14" fillId="0" borderId="55" xfId="7" applyFont="1" applyBorder="1" applyAlignment="1">
      <alignment horizontal="center" vertical="center"/>
    </xf>
    <xf numFmtId="0" fontId="14" fillId="0" borderId="42" xfId="7" applyFont="1" applyBorder="1" applyAlignment="1">
      <alignment horizontal="center" vertical="center" wrapText="1"/>
    </xf>
    <xf numFmtId="0" fontId="14" fillId="0" borderId="43" xfId="7" applyFont="1" applyBorder="1" applyAlignment="1">
      <alignment horizontal="center" vertical="center" wrapText="1"/>
    </xf>
    <xf numFmtId="0" fontId="14" fillId="0" borderId="44" xfId="7" applyFont="1" applyBorder="1" applyAlignment="1">
      <alignment horizontal="center" vertical="center" wrapText="1"/>
    </xf>
    <xf numFmtId="0" fontId="19" fillId="0" borderId="42" xfId="7" applyFont="1" applyFill="1" applyBorder="1" applyAlignment="1">
      <alignment horizontal="justify" vertical="center" wrapText="1"/>
    </xf>
    <xf numFmtId="0" fontId="19" fillId="0" borderId="43" xfId="7" applyFont="1" applyFill="1" applyBorder="1" applyAlignment="1">
      <alignment horizontal="justify" vertical="center" wrapText="1"/>
    </xf>
    <xf numFmtId="0" fontId="19" fillId="0" borderId="44" xfId="7" applyFont="1" applyFill="1" applyBorder="1" applyAlignment="1">
      <alignment horizontal="justify" vertical="center" wrapText="1"/>
    </xf>
    <xf numFmtId="0" fontId="19" fillId="0" borderId="42" xfId="7" applyFont="1" applyBorder="1" applyAlignment="1">
      <alignment horizontal="justify" vertical="center" wrapText="1"/>
    </xf>
    <xf numFmtId="0" fontId="19" fillId="0" borderId="43" xfId="7" applyFont="1" applyBorder="1" applyAlignment="1">
      <alignment horizontal="justify" vertical="center" wrapText="1"/>
    </xf>
    <xf numFmtId="0" fontId="19" fillId="0" borderId="44" xfId="7" applyFont="1" applyBorder="1" applyAlignment="1">
      <alignment horizontal="justify" vertical="center" wrapText="1"/>
    </xf>
  </cellXfs>
  <cellStyles count="8">
    <cellStyle name="Hyperlink" xfId="6" builtinId="8"/>
    <cellStyle name="Hyperlink 2" xfId="2"/>
    <cellStyle name="Normal" xfId="0" builtinId="0"/>
    <cellStyle name="Normal 2" xfId="1"/>
    <cellStyle name="Normal 2 2" xfId="7"/>
    <cellStyle name="Normal 3" xfId="3"/>
    <cellStyle name="Normale 2" xfId="4"/>
    <cellStyle name="Normal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200025</xdr:colOff>
      <xdr:row>21</xdr:row>
      <xdr:rowOff>0</xdr:rowOff>
    </xdr:from>
    <xdr:to>
      <xdr:col>10</xdr:col>
      <xdr:colOff>171450</xdr:colOff>
      <xdr:row>27</xdr:row>
      <xdr:rowOff>152400</xdr:rowOff>
    </xdr:to>
    <xdr:pic>
      <xdr:nvPicPr>
        <xdr:cNvPr id="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7829550"/>
          <a:ext cx="421005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180975</xdr:colOff>
      <xdr:row>1</xdr:row>
      <xdr:rowOff>66675</xdr:rowOff>
    </xdr:from>
    <xdr:to>
      <xdr:col>6</xdr:col>
      <xdr:colOff>380365</xdr:colOff>
      <xdr:row>1</xdr:row>
      <xdr:rowOff>1800860</xdr:rowOff>
    </xdr:to>
    <xdr:pic>
      <xdr:nvPicPr>
        <xdr:cNvPr id="3" name="Picture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804"/>
        <a:stretch/>
      </xdr:blipFill>
      <xdr:spPr bwMode="auto">
        <a:xfrm>
          <a:off x="2009775" y="904875"/>
          <a:ext cx="1685290" cy="1734185"/>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114300</xdr:colOff>
      <xdr:row>39</xdr:row>
      <xdr:rowOff>57150</xdr:rowOff>
    </xdr:from>
    <xdr:to>
      <xdr:col>10</xdr:col>
      <xdr:colOff>552450</xdr:colOff>
      <xdr:row>54</xdr:row>
      <xdr:rowOff>123825</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2496800"/>
          <a:ext cx="5286375"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xdr:colOff>
      <xdr:row>54</xdr:row>
      <xdr:rowOff>114300</xdr:rowOff>
    </xdr:from>
    <xdr:to>
      <xdr:col>10</xdr:col>
      <xdr:colOff>533400</xdr:colOff>
      <xdr:row>66</xdr:row>
      <xdr:rowOff>9525</xdr:rowOff>
    </xdr:to>
    <xdr:pic>
      <xdr:nvPicPr>
        <xdr:cNvPr id="5" name="Picture 1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5059025"/>
          <a:ext cx="5286375"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11</xdr:row>
      <xdr:rowOff>66674</xdr:rowOff>
    </xdr:from>
    <xdr:to>
      <xdr:col>10</xdr:col>
      <xdr:colOff>558403</xdr:colOff>
      <xdr:row>30</xdr:row>
      <xdr:rowOff>85724</xdr:rowOff>
    </xdr:to>
    <xdr:pic>
      <xdr:nvPicPr>
        <xdr:cNvPr id="2" name="Picture 1" descr="2017-05-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938"/>
        <a:stretch>
          <a:fillRect/>
        </a:stretch>
      </xdr:blipFill>
      <xdr:spPr bwMode="auto">
        <a:xfrm>
          <a:off x="76200" y="6619874"/>
          <a:ext cx="6578203"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ntoes@noa.gr" TargetMode="External"/><Relationship Id="rId1" Type="http://schemas.openxmlformats.org/officeDocument/2006/relationships/hyperlink" Target="http://geocradle.e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geocradle.eu/platfor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igme.gr/" TargetMode="External"/><Relationship Id="rId117" Type="http://schemas.openxmlformats.org/officeDocument/2006/relationships/hyperlink" Target="http://www.meteo.hr/" TargetMode="External"/><Relationship Id="rId21" Type="http://schemas.openxmlformats.org/officeDocument/2006/relationships/hyperlink" Target="http://environment.inoe.ro/base/RADO_Database.php" TargetMode="External"/><Relationship Id="rId42" Type="http://schemas.openxmlformats.org/officeDocument/2006/relationships/hyperlink" Target="http://www.mre.gov.rs/" TargetMode="External"/><Relationship Id="rId47" Type="http://schemas.openxmlformats.org/officeDocument/2006/relationships/hyperlink" Target="http://www.meteo.co.me/" TargetMode="External"/><Relationship Id="rId63" Type="http://schemas.openxmlformats.org/officeDocument/2006/relationships/hyperlink" Target="http://www.niggg.bas.bg/" TargetMode="External"/><Relationship Id="rId68" Type="http://schemas.openxmlformats.org/officeDocument/2006/relationships/hyperlink" Target="https://www.neuropublic.gr/en/activity-fields/si-cluster" TargetMode="External"/><Relationship Id="rId84" Type="http://schemas.openxmlformats.org/officeDocument/2006/relationships/hyperlink" Target="http://www.airquality.gov.cy/" TargetMode="External"/><Relationship Id="rId89" Type="http://schemas.openxmlformats.org/officeDocument/2006/relationships/hyperlink" Target="http://www.neuropublic.gr/" TargetMode="External"/><Relationship Id="rId112" Type="http://schemas.openxmlformats.org/officeDocument/2006/relationships/hyperlink" Target="http://meteo-tech.co.il/golan_new/golan_he.asp" TargetMode="External"/><Relationship Id="rId133" Type="http://schemas.openxmlformats.org/officeDocument/2006/relationships/hyperlink" Target="http://www.ammk-rks.net/" TargetMode="External"/><Relationship Id="rId138" Type="http://schemas.openxmlformats.org/officeDocument/2006/relationships/hyperlink" Target="https://sites.hevra.haifa.ac.il/abrook/" TargetMode="External"/><Relationship Id="rId154" Type="http://schemas.openxmlformats.org/officeDocument/2006/relationships/hyperlink" Target="http://www.ubbcluj.ro/ro/" TargetMode="External"/><Relationship Id="rId16" Type="http://schemas.openxmlformats.org/officeDocument/2006/relationships/hyperlink" Target="http://www.hidmet.gov.rs/index_eng.php" TargetMode="External"/><Relationship Id="rId107" Type="http://schemas.openxmlformats.org/officeDocument/2006/relationships/hyperlink" Target="http://arso.gov.si/" TargetMode="External"/><Relationship Id="rId11" Type="http://schemas.openxmlformats.org/officeDocument/2006/relationships/hyperlink" Target="http://www.infp.ro/en/" TargetMode="External"/><Relationship Id="rId32" Type="http://schemas.openxmlformats.org/officeDocument/2006/relationships/hyperlink" Target="http://polj.uns.ac.rs/" TargetMode="External"/><Relationship Id="rId37" Type="http://schemas.openxmlformats.org/officeDocument/2006/relationships/hyperlink" Target="http://liverali.inoe.ro/" TargetMode="External"/><Relationship Id="rId53" Type="http://schemas.openxmlformats.org/officeDocument/2006/relationships/hyperlink" Target="http://www.ibmk.org/" TargetMode="External"/><Relationship Id="rId58" Type="http://schemas.openxmlformats.org/officeDocument/2006/relationships/hyperlink" Target="http://tarbil.org/" TargetMode="External"/><Relationship Id="rId74" Type="http://schemas.openxmlformats.org/officeDocument/2006/relationships/hyperlink" Target="http://www.moa.gov.cy/dom" TargetMode="External"/><Relationship Id="rId79" Type="http://schemas.openxmlformats.org/officeDocument/2006/relationships/hyperlink" Target="http://jometeo.gov.jo/" TargetMode="External"/><Relationship Id="rId102" Type="http://schemas.openxmlformats.org/officeDocument/2006/relationships/hyperlink" Target="http://arso.gov.si/" TargetMode="External"/><Relationship Id="rId123" Type="http://schemas.openxmlformats.org/officeDocument/2006/relationships/hyperlink" Target="http://www.meteo.hr/" TargetMode="External"/><Relationship Id="rId128" Type="http://schemas.openxmlformats.org/officeDocument/2006/relationships/hyperlink" Target="http://www.meteo.hr/" TargetMode="External"/><Relationship Id="rId144" Type="http://schemas.openxmlformats.org/officeDocument/2006/relationships/hyperlink" Target="http://www.adssc.org/en/database" TargetMode="External"/><Relationship Id="rId149" Type="http://schemas.openxmlformats.org/officeDocument/2006/relationships/hyperlink" Target="http://www.moa.gov.cy/gsd" TargetMode="External"/><Relationship Id="rId5" Type="http://schemas.openxmlformats.org/officeDocument/2006/relationships/hyperlink" Target="http://www.jometeo.gov.jo/" TargetMode="External"/><Relationship Id="rId90" Type="http://schemas.openxmlformats.org/officeDocument/2006/relationships/hyperlink" Target="http://www.gsrt.gr/News/Files/New547/sxedio_ethnikhs_strathgikhs.doc" TargetMode="External"/><Relationship Id="rId95" Type="http://schemas.openxmlformats.org/officeDocument/2006/relationships/hyperlink" Target="http://www.solace.ugal.ro/index.php/en/" TargetMode="External"/><Relationship Id="rId22" Type="http://schemas.openxmlformats.org/officeDocument/2006/relationships/hyperlink" Target="http://environment.inoe.ro/" TargetMode="External"/><Relationship Id="rId27" Type="http://schemas.openxmlformats.org/officeDocument/2006/relationships/hyperlink" Target="http://www.cut.ac.cy/" TargetMode="External"/><Relationship Id="rId43" Type="http://schemas.openxmlformats.org/officeDocument/2006/relationships/hyperlink" Target="http://geoliss.mre.gov.rs/" TargetMode="External"/><Relationship Id="rId48" Type="http://schemas.openxmlformats.org/officeDocument/2006/relationships/hyperlink" Target="http://office.meteo.co.me/" TargetMode="External"/><Relationship Id="rId64" Type="http://schemas.openxmlformats.org/officeDocument/2006/relationships/hyperlink" Target="http://www.harphasea.si/" TargetMode="External"/><Relationship Id="rId69" Type="http://schemas.openxmlformats.org/officeDocument/2006/relationships/hyperlink" Target="mailto:kontoes@noa.gr" TargetMode="External"/><Relationship Id="rId113" Type="http://schemas.openxmlformats.org/officeDocument/2006/relationships/hyperlink" Target="http://iav.ac.ma/" TargetMode="External"/><Relationship Id="rId118" Type="http://schemas.openxmlformats.org/officeDocument/2006/relationships/hyperlink" Target="http://www.meteo.hr/" TargetMode="External"/><Relationship Id="rId134" Type="http://schemas.openxmlformats.org/officeDocument/2006/relationships/hyperlink" Target="http://www.ammk-rks.net/" TargetMode="External"/><Relationship Id="rId139" Type="http://schemas.openxmlformats.org/officeDocument/2006/relationships/hyperlink" Target="http://www.ims.gov.il/ims/all_tahazit/" TargetMode="External"/><Relationship Id="rId80" Type="http://schemas.openxmlformats.org/officeDocument/2006/relationships/hyperlink" Target="http://www.pmodwrc.ch/" TargetMode="External"/><Relationship Id="rId85" Type="http://schemas.openxmlformats.org/officeDocument/2006/relationships/hyperlink" Target="http://www.airquality.gov.cy/" TargetMode="External"/><Relationship Id="rId150" Type="http://schemas.openxmlformats.org/officeDocument/2006/relationships/hyperlink" Target="http://www.onm.nat.tn/" TargetMode="External"/><Relationship Id="rId155" Type="http://schemas.openxmlformats.org/officeDocument/2006/relationships/hyperlink" Target="http://www.kesh.al/" TargetMode="External"/><Relationship Id="rId12" Type="http://schemas.openxmlformats.org/officeDocument/2006/relationships/hyperlink" Target="https://www.epos-ip.org/" TargetMode="External"/><Relationship Id="rId17" Type="http://schemas.openxmlformats.org/officeDocument/2006/relationships/hyperlink" Target="http://www.ugal.ro/" TargetMode="External"/><Relationship Id="rId25" Type="http://schemas.openxmlformats.org/officeDocument/2006/relationships/hyperlink" Target="http://www.zdravlje.org.rs/" TargetMode="External"/><Relationship Id="rId33" Type="http://schemas.openxmlformats.org/officeDocument/2006/relationships/hyperlink" Target="http://www.sepa.gov.rs/" TargetMode="External"/><Relationship Id="rId38" Type="http://schemas.openxmlformats.org/officeDocument/2006/relationships/hyperlink" Target="http://www.inoe.ro/en.html" TargetMode="External"/><Relationship Id="rId46" Type="http://schemas.openxmlformats.org/officeDocument/2006/relationships/hyperlink" Target="http://www.meteo.co.me/" TargetMode="External"/><Relationship Id="rId59" Type="http://schemas.openxmlformats.org/officeDocument/2006/relationships/hyperlink" Target="http://ogm.gov.tr/" TargetMode="External"/><Relationship Id="rId67" Type="http://schemas.openxmlformats.org/officeDocument/2006/relationships/hyperlink" Target="http://www.si-cluster.gr/en/" TargetMode="External"/><Relationship Id="rId103" Type="http://schemas.openxmlformats.org/officeDocument/2006/relationships/hyperlink" Target="http://arso.gov.si/" TargetMode="External"/><Relationship Id="rId108" Type="http://schemas.openxmlformats.org/officeDocument/2006/relationships/hyperlink" Target="http://arso.gov.si/" TargetMode="External"/><Relationship Id="rId116" Type="http://schemas.openxmlformats.org/officeDocument/2006/relationships/hyperlink" Target="http://www.meteo.hr/" TargetMode="External"/><Relationship Id="rId124" Type="http://schemas.openxmlformats.org/officeDocument/2006/relationships/hyperlink" Target="http://www.meteo.hr/" TargetMode="External"/><Relationship Id="rId129" Type="http://schemas.openxmlformats.org/officeDocument/2006/relationships/hyperlink" Target="http://www.meteo.hr/" TargetMode="External"/><Relationship Id="rId137" Type="http://schemas.openxmlformats.org/officeDocument/2006/relationships/hyperlink" Target="http://www.meteo.co.il/" TargetMode="External"/><Relationship Id="rId20" Type="http://schemas.openxmlformats.org/officeDocument/2006/relationships/hyperlink" Target="http://environment.inoe.ro/base/RADO_Database.php" TargetMode="External"/><Relationship Id="rId41" Type="http://schemas.openxmlformats.org/officeDocument/2006/relationships/hyperlink" Target="http://biosens.rs/index.php/en/eng/events/1st-biosense-workshop" TargetMode="External"/><Relationship Id="rId54" Type="http://schemas.openxmlformats.org/officeDocument/2006/relationships/hyperlink" Target="http://www.issapp.org/" TargetMode="External"/><Relationship Id="rId62" Type="http://schemas.openxmlformats.org/officeDocument/2006/relationships/hyperlink" Target="http://atmosphere-upatras.gr/en/staff/andreaskazantzidis" TargetMode="External"/><Relationship Id="rId70" Type="http://schemas.openxmlformats.org/officeDocument/2006/relationships/hyperlink" Target="http://www.noa.gr/" TargetMode="External"/><Relationship Id="rId75" Type="http://schemas.openxmlformats.org/officeDocument/2006/relationships/hyperlink" Target="http://www.geol.uoa.gr/index.php/en/" TargetMode="External"/><Relationship Id="rId83" Type="http://schemas.openxmlformats.org/officeDocument/2006/relationships/hyperlink" Target="http://www.hidmet.gov.rs/" TargetMode="External"/><Relationship Id="rId88" Type="http://schemas.openxmlformats.org/officeDocument/2006/relationships/hyperlink" Target="http://www.geo.edu.al/newweb/?gj=gj2" TargetMode="External"/><Relationship Id="rId91" Type="http://schemas.openxmlformats.org/officeDocument/2006/relationships/hyperlink" Target="http://www.meteo.noa.gr/" TargetMode="External"/><Relationship Id="rId96" Type="http://schemas.openxmlformats.org/officeDocument/2006/relationships/hyperlink" Target="http://www.geo.uaic.ro/ro/" TargetMode="External"/><Relationship Id="rId111" Type="http://schemas.openxmlformats.org/officeDocument/2006/relationships/hyperlink" Target="http://www.golanwines.co.il/english" TargetMode="External"/><Relationship Id="rId132" Type="http://schemas.openxmlformats.org/officeDocument/2006/relationships/hyperlink" Target="http://departments.agri.huji.ac.il/plantscience/people/Efrat_Sheffer/" TargetMode="External"/><Relationship Id="rId140" Type="http://schemas.openxmlformats.org/officeDocument/2006/relationships/hyperlink" Target="http://www.kkl-jnf.org/" TargetMode="External"/><Relationship Id="rId145" Type="http://schemas.openxmlformats.org/officeDocument/2006/relationships/hyperlink" Target="http://www.adssc.org/en/database" TargetMode="External"/><Relationship Id="rId153" Type="http://schemas.openxmlformats.org/officeDocument/2006/relationships/hyperlink" Target="http://www.moa.gov.cy/moa/gsd/" TargetMode="External"/><Relationship Id="rId1" Type="http://schemas.openxmlformats.org/officeDocument/2006/relationships/hyperlink" Target="http://www.pmodwrc.ch/" TargetMode="External"/><Relationship Id="rId6" Type="http://schemas.openxmlformats.org/officeDocument/2006/relationships/hyperlink" Target="http://www.igme.gr/" TargetMode="External"/><Relationship Id="rId15" Type="http://schemas.openxmlformats.org/officeDocument/2006/relationships/hyperlink" Target="http://labrsgis.web.auth.gr/index.php/en/" TargetMode="External"/><Relationship Id="rId23" Type="http://schemas.openxmlformats.org/officeDocument/2006/relationships/hyperlink" Target="http://www.igr.ro/" TargetMode="External"/><Relationship Id="rId28" Type="http://schemas.openxmlformats.org/officeDocument/2006/relationships/hyperlink" Target="http://drc.gov.eg/" TargetMode="External"/><Relationship Id="rId36" Type="http://schemas.openxmlformats.org/officeDocument/2006/relationships/hyperlink" Target="http://www.inoe.ro/" TargetMode="External"/><Relationship Id="rId49" Type="http://schemas.openxmlformats.org/officeDocument/2006/relationships/hyperlink" Target="http://www.meteo.co.me/" TargetMode="External"/><Relationship Id="rId57" Type="http://schemas.openxmlformats.org/officeDocument/2006/relationships/hyperlink" Target="http://tarbil.org/" TargetMode="External"/><Relationship Id="rId106" Type="http://schemas.openxmlformats.org/officeDocument/2006/relationships/hyperlink" Target="http://arso.gov.si/" TargetMode="External"/><Relationship Id="rId114" Type="http://schemas.openxmlformats.org/officeDocument/2006/relationships/hyperlink" Target="http://www.meteo.tn/" TargetMode="External"/><Relationship Id="rId119" Type="http://schemas.openxmlformats.org/officeDocument/2006/relationships/hyperlink" Target="http://www.meteo.hr/" TargetMode="External"/><Relationship Id="rId127" Type="http://schemas.openxmlformats.org/officeDocument/2006/relationships/hyperlink" Target="http://www.meteo.hr/" TargetMode="External"/><Relationship Id="rId10" Type="http://schemas.openxmlformats.org/officeDocument/2006/relationships/hyperlink" Target="http://www.i-bec.org/" TargetMode="External"/><Relationship Id="rId31" Type="http://schemas.openxmlformats.org/officeDocument/2006/relationships/hyperlink" Target="http://www.nsseme.com/" TargetMode="External"/><Relationship Id="rId44" Type="http://schemas.openxmlformats.org/officeDocument/2006/relationships/hyperlink" Target="http://www.zhms.gov.me/" TargetMode="External"/><Relationship Id="rId52" Type="http://schemas.openxmlformats.org/officeDocument/2006/relationships/hyperlink" Target="http://www.mtf.ac.me/" TargetMode="External"/><Relationship Id="rId60" Type="http://schemas.openxmlformats.org/officeDocument/2006/relationships/hyperlink" Target="http://www.dsi.gov.tr/" TargetMode="External"/><Relationship Id="rId65" Type="http://schemas.openxmlformats.org/officeDocument/2006/relationships/hyperlink" Target="http://www.harphasea.si/" TargetMode="External"/><Relationship Id="rId73" Type="http://schemas.openxmlformats.org/officeDocument/2006/relationships/hyperlink" Target="http://www.agropedologija.gov.ba/" TargetMode="External"/><Relationship Id="rId78" Type="http://schemas.openxmlformats.org/officeDocument/2006/relationships/hyperlink" Target="http://www.terraspatium.gr/" TargetMode="External"/><Relationship Id="rId81" Type="http://schemas.openxmlformats.org/officeDocument/2006/relationships/hyperlink" Target="http://www.bioacademy.gr/" TargetMode="External"/><Relationship Id="rId86" Type="http://schemas.openxmlformats.org/officeDocument/2006/relationships/hyperlink" Target="http://www.airquality.gov.cy/" TargetMode="External"/><Relationship Id="rId94" Type="http://schemas.openxmlformats.org/officeDocument/2006/relationships/hyperlink" Target="http://www.ugal.ro/" TargetMode="External"/><Relationship Id="rId99" Type="http://schemas.openxmlformats.org/officeDocument/2006/relationships/hyperlink" Target="http://www.geo.edu.al/" TargetMode="External"/><Relationship Id="rId101" Type="http://schemas.openxmlformats.org/officeDocument/2006/relationships/hyperlink" Target="http://www.arso.gov.si/" TargetMode="External"/><Relationship Id="rId122" Type="http://schemas.openxmlformats.org/officeDocument/2006/relationships/hyperlink" Target="http://www.meteo.hr/" TargetMode="External"/><Relationship Id="rId130" Type="http://schemas.openxmlformats.org/officeDocument/2006/relationships/hyperlink" Target="http://www.geo.edu.al/" TargetMode="External"/><Relationship Id="rId135" Type="http://schemas.openxmlformats.org/officeDocument/2006/relationships/hyperlink" Target="https://geography.tau.ac.il/" TargetMode="External"/><Relationship Id="rId143" Type="http://schemas.openxmlformats.org/officeDocument/2006/relationships/hyperlink" Target="http://www.adssc.org/en" TargetMode="External"/><Relationship Id="rId148" Type="http://schemas.openxmlformats.org/officeDocument/2006/relationships/hyperlink" Target="http://www.cyprusremotesensing.com/" TargetMode="External"/><Relationship Id="rId151" Type="http://schemas.openxmlformats.org/officeDocument/2006/relationships/hyperlink" Target="http://www.geo.edu.al/site/" TargetMode="External"/><Relationship Id="rId156" Type="http://schemas.openxmlformats.org/officeDocument/2006/relationships/printerSettings" Target="../printerSettings/printerSettings3.bin"/><Relationship Id="rId4" Type="http://schemas.openxmlformats.org/officeDocument/2006/relationships/hyperlink" Target="http://www.geo.edu.al/" TargetMode="External"/><Relationship Id="rId9" Type="http://schemas.openxmlformats.org/officeDocument/2006/relationships/hyperlink" Target="http://www.minerals4eu.eu/" TargetMode="External"/><Relationship Id="rId13" Type="http://schemas.openxmlformats.org/officeDocument/2006/relationships/hyperlink" Target="http://www.infp.ro/en/" TargetMode="External"/><Relationship Id="rId18" Type="http://schemas.openxmlformats.org/officeDocument/2006/relationships/hyperlink" Target="http://enviro.ubbcluj.ro/" TargetMode="External"/><Relationship Id="rId39" Type="http://schemas.openxmlformats.org/officeDocument/2006/relationships/hyperlink" Target="http://liverali.inoe.ro/" TargetMode="External"/><Relationship Id="rId109" Type="http://schemas.openxmlformats.org/officeDocument/2006/relationships/hyperlink" Target="http://www.uoc.gr/" TargetMode="External"/><Relationship Id="rId34" Type="http://schemas.openxmlformats.org/officeDocument/2006/relationships/hyperlink" Target="http://www.amskv.sepa.gov.rs/" TargetMode="External"/><Relationship Id="rId50" Type="http://schemas.openxmlformats.org/officeDocument/2006/relationships/hyperlink" Target="http://www.ira.agrinet.tn/" TargetMode="External"/><Relationship Id="rId55" Type="http://schemas.openxmlformats.org/officeDocument/2006/relationships/hyperlink" Target="http://www.meteo.gov.mk/" TargetMode="External"/><Relationship Id="rId76" Type="http://schemas.openxmlformats.org/officeDocument/2006/relationships/hyperlink" Target="http://www.dei.com.gr/" TargetMode="External"/><Relationship Id="rId97" Type="http://schemas.openxmlformats.org/officeDocument/2006/relationships/hyperlink" Target="http://www.oulu.fi/english/" TargetMode="External"/><Relationship Id="rId104" Type="http://schemas.openxmlformats.org/officeDocument/2006/relationships/hyperlink" Target="http://arso.gov.si/" TargetMode="External"/><Relationship Id="rId120" Type="http://schemas.openxmlformats.org/officeDocument/2006/relationships/hyperlink" Target="http://www.meteo.hr/" TargetMode="External"/><Relationship Id="rId125" Type="http://schemas.openxmlformats.org/officeDocument/2006/relationships/hyperlink" Target="http://www.meteo.hr/" TargetMode="External"/><Relationship Id="rId141" Type="http://schemas.openxmlformats.org/officeDocument/2006/relationships/hyperlink" Target="http://www.geography.tau.ac.il/" TargetMode="External"/><Relationship Id="rId146" Type="http://schemas.openxmlformats.org/officeDocument/2006/relationships/hyperlink" Target="http://www.adssc.org/en/database" TargetMode="External"/><Relationship Id="rId7" Type="http://schemas.openxmlformats.org/officeDocument/2006/relationships/hyperlink" Target="http://www.bioacademy.gr/" TargetMode="External"/><Relationship Id="rId71" Type="http://schemas.openxmlformats.org/officeDocument/2006/relationships/hyperlink" Target="http://beyond-eocenter.eu/index.php/floods" TargetMode="External"/><Relationship Id="rId92" Type="http://schemas.openxmlformats.org/officeDocument/2006/relationships/hyperlink" Target="http://www.meteo.gr/" TargetMode="External"/><Relationship Id="rId2" Type="http://schemas.openxmlformats.org/officeDocument/2006/relationships/hyperlink" Target="http://www.gaw-wdca.org/" TargetMode="External"/><Relationship Id="rId29" Type="http://schemas.openxmlformats.org/officeDocument/2006/relationships/hyperlink" Target="http://www.nrc.sci.eg/nrc/" TargetMode="External"/><Relationship Id="rId24" Type="http://schemas.openxmlformats.org/officeDocument/2006/relationships/hyperlink" Target="http://www.ipb.ac.rs/" TargetMode="External"/><Relationship Id="rId40" Type="http://schemas.openxmlformats.org/officeDocument/2006/relationships/hyperlink" Target="http://biosens.rs/index.php/en/people/a-z-listing" TargetMode="External"/><Relationship Id="rId45" Type="http://schemas.openxmlformats.org/officeDocument/2006/relationships/hyperlink" Target="http://www.meteo.co.me/" TargetMode="External"/><Relationship Id="rId66" Type="http://schemas.openxmlformats.org/officeDocument/2006/relationships/hyperlink" Target="http://www.neuropublic.gr/" TargetMode="External"/><Relationship Id="rId87" Type="http://schemas.openxmlformats.org/officeDocument/2006/relationships/hyperlink" Target="http://www.geo.edu.al/newweb/?gj=gj2" TargetMode="External"/><Relationship Id="rId110" Type="http://schemas.openxmlformats.org/officeDocument/2006/relationships/hyperlink" Target="http://www.meteo.noa.gr/" TargetMode="External"/><Relationship Id="rId115" Type="http://schemas.openxmlformats.org/officeDocument/2006/relationships/hyperlink" Target="http://www.otc.nat.tn/" TargetMode="External"/><Relationship Id="rId131" Type="http://schemas.openxmlformats.org/officeDocument/2006/relationships/hyperlink" Target="http://www.water.gov.il/hebrew/Pages/home.aspx" TargetMode="External"/><Relationship Id="rId136" Type="http://schemas.openxmlformats.org/officeDocument/2006/relationships/hyperlink" Target="http://www.ariel.ac.il/research/samaria-jordan-rift/department/environment" TargetMode="External"/><Relationship Id="rId61" Type="http://schemas.openxmlformats.org/officeDocument/2006/relationships/hyperlink" Target="http://www.cyi.ac.cy/" TargetMode="External"/><Relationship Id="rId82" Type="http://schemas.openxmlformats.org/officeDocument/2006/relationships/hyperlink" Target="http://www.cyi.ac.cy/" TargetMode="External"/><Relationship Id="rId152" Type="http://schemas.openxmlformats.org/officeDocument/2006/relationships/hyperlink" Target="http://www.geo.edu.al/" TargetMode="External"/><Relationship Id="rId19" Type="http://schemas.openxmlformats.org/officeDocument/2006/relationships/hyperlink" Target="http://environment.inoe.ro/" TargetMode="External"/><Relationship Id="rId14" Type="http://schemas.openxmlformats.org/officeDocument/2006/relationships/hyperlink" Target="http://i-sense.iccs.ntua.gr/" TargetMode="External"/><Relationship Id="rId30" Type="http://schemas.openxmlformats.org/officeDocument/2006/relationships/hyperlink" Target="http://www.eeaa.gov.eg/" TargetMode="External"/><Relationship Id="rId35" Type="http://schemas.openxmlformats.org/officeDocument/2006/relationships/hyperlink" Target="http://www.cut.ac.cy/?languageId=2" TargetMode="External"/><Relationship Id="rId56" Type="http://schemas.openxmlformats.org/officeDocument/2006/relationships/hyperlink" Target="http://www.cscrs.itu.edu.tr/" TargetMode="External"/><Relationship Id="rId77" Type="http://schemas.openxmlformats.org/officeDocument/2006/relationships/hyperlink" Target="http://www.beyond-eocenter.eu/index.php/floods" TargetMode="External"/><Relationship Id="rId100" Type="http://schemas.openxmlformats.org/officeDocument/2006/relationships/hyperlink" Target="http://www.visioterra.fr/" TargetMode="External"/><Relationship Id="rId105" Type="http://schemas.openxmlformats.org/officeDocument/2006/relationships/hyperlink" Target="http://arso.gov.si/" TargetMode="External"/><Relationship Id="rId126" Type="http://schemas.openxmlformats.org/officeDocument/2006/relationships/hyperlink" Target="http://www.meteo.hr/" TargetMode="External"/><Relationship Id="rId147" Type="http://schemas.openxmlformats.org/officeDocument/2006/relationships/hyperlink" Target="http://www.geo.edu.al/" TargetMode="External"/><Relationship Id="rId8" Type="http://schemas.openxmlformats.org/officeDocument/2006/relationships/hyperlink" Target="http://www.igme.gr/" TargetMode="External"/><Relationship Id="rId51" Type="http://schemas.openxmlformats.org/officeDocument/2006/relationships/hyperlink" Target="http://www.q-lab.gr/" TargetMode="External"/><Relationship Id="rId72" Type="http://schemas.openxmlformats.org/officeDocument/2006/relationships/hyperlink" Target="http://www.pgi.gov.pl/" TargetMode="External"/><Relationship Id="rId93" Type="http://schemas.openxmlformats.org/officeDocument/2006/relationships/hyperlink" Target="http://www.tau.ac.il/~rslweb/index.html" TargetMode="External"/><Relationship Id="rId98" Type="http://schemas.openxmlformats.org/officeDocument/2006/relationships/hyperlink" Target="http://www.agri.gov.il/" TargetMode="External"/><Relationship Id="rId121" Type="http://schemas.openxmlformats.org/officeDocument/2006/relationships/hyperlink" Target="http://www.meteo.hr/" TargetMode="External"/><Relationship Id="rId142" Type="http://schemas.openxmlformats.org/officeDocument/2006/relationships/hyperlink" Target="http://www.energy.gov.il/" TargetMode="External"/><Relationship Id="rId3" Type="http://schemas.openxmlformats.org/officeDocument/2006/relationships/hyperlink" Target="http://www.igjeum.edu.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A3" sqref="A3:K3"/>
    </sheetView>
  </sheetViews>
  <sheetFormatPr defaultRowHeight="12.75" x14ac:dyDescent="0.2"/>
  <cols>
    <col min="1" max="5" width="9.140625" style="66"/>
    <col min="6" max="6" width="4" style="66" customWidth="1"/>
    <col min="7" max="7" width="5.7109375" style="66" customWidth="1"/>
    <col min="8" max="8" width="6.42578125" style="66" customWidth="1"/>
    <col min="9" max="9" width="6.28515625" style="66" customWidth="1"/>
    <col min="10" max="10" width="4.5703125" style="66" customWidth="1"/>
    <col min="11" max="11" width="13.85546875" style="66" customWidth="1"/>
    <col min="12" max="16384" width="9.140625" style="66"/>
  </cols>
  <sheetData>
    <row r="1" spans="1:11" ht="66" customHeight="1" x14ac:dyDescent="0.2">
      <c r="A1" s="100" t="s">
        <v>1933</v>
      </c>
      <c r="B1" s="100"/>
      <c r="C1" s="100"/>
      <c r="D1" s="100"/>
      <c r="E1" s="100"/>
      <c r="F1" s="100"/>
      <c r="G1" s="100"/>
      <c r="H1" s="100"/>
      <c r="I1" s="100"/>
      <c r="J1" s="100"/>
      <c r="K1" s="100"/>
    </row>
    <row r="2" spans="1:11" ht="147" customHeight="1" x14ac:dyDescent="0.2">
      <c r="A2" s="67" t="s">
        <v>296</v>
      </c>
      <c r="B2" s="68"/>
      <c r="C2" s="68"/>
      <c r="D2" s="68"/>
      <c r="E2" s="68"/>
      <c r="F2" s="68"/>
      <c r="G2" s="68"/>
      <c r="H2" s="68"/>
      <c r="I2" s="68"/>
      <c r="J2" s="68"/>
      <c r="K2" s="69"/>
    </row>
    <row r="3" spans="1:11" ht="15.75" x14ac:dyDescent="0.2">
      <c r="A3" s="101" t="s">
        <v>1977</v>
      </c>
      <c r="B3" s="102"/>
      <c r="C3" s="102"/>
      <c r="D3" s="102"/>
      <c r="E3" s="102"/>
      <c r="F3" s="102"/>
      <c r="G3" s="102"/>
      <c r="H3" s="102"/>
      <c r="I3" s="102"/>
      <c r="J3" s="102"/>
      <c r="K3" s="102"/>
    </row>
    <row r="4" spans="1:11" ht="57" customHeight="1" x14ac:dyDescent="0.2">
      <c r="A4" s="70" t="s">
        <v>1934</v>
      </c>
      <c r="B4" s="103" t="s">
        <v>1935</v>
      </c>
      <c r="C4" s="104"/>
      <c r="D4" s="104"/>
      <c r="E4" s="104"/>
      <c r="F4" s="104"/>
      <c r="G4" s="104"/>
      <c r="H4" s="105"/>
      <c r="I4" s="106" t="s">
        <v>1936</v>
      </c>
      <c r="J4" s="107"/>
      <c r="K4" s="71" t="s">
        <v>1937</v>
      </c>
    </row>
    <row r="5" spans="1:11" ht="56.25" customHeight="1" x14ac:dyDescent="0.2">
      <c r="A5" s="70" t="s">
        <v>1938</v>
      </c>
      <c r="B5" s="108" t="s">
        <v>1939</v>
      </c>
      <c r="C5" s="108"/>
      <c r="D5" s="108"/>
      <c r="E5" s="108"/>
      <c r="F5" s="108"/>
      <c r="G5" s="108"/>
      <c r="H5" s="108"/>
      <c r="I5" s="108"/>
      <c r="J5" s="108"/>
      <c r="K5" s="108"/>
    </row>
    <row r="6" spans="1:11" ht="12.75" customHeight="1" x14ac:dyDescent="0.2">
      <c r="A6" s="70" t="s">
        <v>1940</v>
      </c>
      <c r="B6" s="97" t="s">
        <v>1941</v>
      </c>
      <c r="C6" s="98"/>
      <c r="D6" s="98"/>
      <c r="E6" s="98"/>
      <c r="F6" s="98"/>
      <c r="G6" s="98"/>
      <c r="H6" s="98"/>
      <c r="I6" s="98"/>
      <c r="J6" s="98"/>
      <c r="K6" s="99"/>
    </row>
    <row r="7" spans="1:11" ht="22.5" x14ac:dyDescent="0.2">
      <c r="A7" s="70" t="s">
        <v>1942</v>
      </c>
      <c r="B7" s="94" t="s">
        <v>1943</v>
      </c>
      <c r="C7" s="94"/>
      <c r="D7" s="94"/>
      <c r="E7" s="94"/>
      <c r="F7" s="94"/>
      <c r="G7" s="94"/>
      <c r="H7" s="94"/>
      <c r="I7" s="94"/>
      <c r="J7" s="94"/>
      <c r="K7" s="94"/>
    </row>
    <row r="8" spans="1:11" x14ac:dyDescent="0.2">
      <c r="A8" s="72"/>
      <c r="B8" s="73"/>
      <c r="C8" s="73"/>
      <c r="D8" s="73"/>
      <c r="E8" s="73"/>
      <c r="F8" s="73"/>
      <c r="G8" s="73"/>
      <c r="H8" s="73"/>
      <c r="I8" s="73"/>
      <c r="J8" s="73"/>
      <c r="K8" s="74"/>
    </row>
    <row r="9" spans="1:11" ht="22.5" x14ac:dyDescent="0.2">
      <c r="A9" s="70" t="s">
        <v>1944</v>
      </c>
      <c r="B9" s="95" t="s">
        <v>1945</v>
      </c>
      <c r="C9" s="95"/>
      <c r="D9" s="71">
        <v>2.2000000000000002</v>
      </c>
      <c r="E9" s="75" t="s">
        <v>1946</v>
      </c>
      <c r="F9" s="90" t="s">
        <v>1978</v>
      </c>
      <c r="G9" s="90"/>
      <c r="H9" s="90"/>
      <c r="I9" s="90"/>
      <c r="J9" s="90"/>
      <c r="K9" s="90"/>
    </row>
    <row r="10" spans="1:11" ht="22.5" x14ac:dyDescent="0.2">
      <c r="A10" s="70" t="s">
        <v>1947</v>
      </c>
      <c r="B10" s="95" t="s">
        <v>1945</v>
      </c>
      <c r="C10" s="95"/>
      <c r="D10" s="71" t="s">
        <v>1948</v>
      </c>
      <c r="E10" s="75" t="s">
        <v>1946</v>
      </c>
      <c r="F10" s="90" t="s">
        <v>1949</v>
      </c>
      <c r="G10" s="90"/>
      <c r="H10" s="90"/>
      <c r="I10" s="90"/>
      <c r="J10" s="90"/>
      <c r="K10" s="90"/>
    </row>
    <row r="11" spans="1:11" ht="22.5" x14ac:dyDescent="0.2">
      <c r="A11" s="70" t="s">
        <v>1950</v>
      </c>
      <c r="B11" s="95" t="s">
        <v>1951</v>
      </c>
      <c r="C11" s="95"/>
      <c r="D11" s="95"/>
      <c r="E11" s="71" t="s">
        <v>1952</v>
      </c>
      <c r="F11" s="95" t="s">
        <v>1953</v>
      </c>
      <c r="G11" s="95"/>
      <c r="H11" s="95"/>
      <c r="I11" s="96">
        <v>42639</v>
      </c>
      <c r="J11" s="96"/>
      <c r="K11" s="96"/>
    </row>
    <row r="12" spans="1:11" x14ac:dyDescent="0.2">
      <c r="A12" s="70" t="s">
        <v>1954</v>
      </c>
      <c r="B12" s="90" t="s">
        <v>1955</v>
      </c>
      <c r="C12" s="90"/>
      <c r="D12" s="90"/>
      <c r="E12" s="90"/>
      <c r="F12" s="90"/>
      <c r="G12" s="90"/>
      <c r="H12" s="90"/>
      <c r="I12" s="90"/>
      <c r="J12" s="90"/>
      <c r="K12" s="90"/>
    </row>
    <row r="13" spans="1:11" x14ac:dyDescent="0.2">
      <c r="A13" s="70" t="s">
        <v>1956</v>
      </c>
      <c r="B13" s="90" t="s">
        <v>1429</v>
      </c>
      <c r="C13" s="90"/>
      <c r="D13" s="90"/>
      <c r="E13" s="90"/>
      <c r="F13" s="90"/>
      <c r="G13" s="90"/>
      <c r="H13" s="90"/>
      <c r="I13" s="90"/>
      <c r="J13" s="90"/>
      <c r="K13" s="90"/>
    </row>
    <row r="14" spans="1:11" ht="22.5" x14ac:dyDescent="0.2">
      <c r="A14" s="70" t="s">
        <v>1957</v>
      </c>
      <c r="B14" s="90" t="s">
        <v>1958</v>
      </c>
      <c r="C14" s="90"/>
      <c r="D14" s="90"/>
      <c r="E14" s="90"/>
      <c r="F14" s="90"/>
      <c r="G14" s="90"/>
      <c r="H14" s="90"/>
      <c r="I14" s="90"/>
      <c r="J14" s="90"/>
      <c r="K14" s="90"/>
    </row>
    <row r="15" spans="1:11" ht="22.5" x14ac:dyDescent="0.2">
      <c r="A15" s="70" t="s">
        <v>1959</v>
      </c>
      <c r="B15" s="90" t="s">
        <v>1979</v>
      </c>
      <c r="C15" s="90"/>
      <c r="D15" s="90"/>
      <c r="E15" s="90"/>
      <c r="F15" s="90"/>
      <c r="G15" s="90"/>
      <c r="H15" s="90"/>
      <c r="I15" s="90"/>
      <c r="J15" s="90"/>
      <c r="K15" s="90"/>
    </row>
    <row r="16" spans="1:11" x14ac:dyDescent="0.2">
      <c r="A16" s="70" t="s">
        <v>1960</v>
      </c>
      <c r="B16" s="90" t="s">
        <v>1980</v>
      </c>
      <c r="C16" s="90"/>
      <c r="D16" s="90"/>
      <c r="E16" s="90"/>
      <c r="F16" s="90"/>
      <c r="G16" s="90"/>
      <c r="H16" s="90"/>
      <c r="I16" s="90"/>
      <c r="J16" s="90"/>
      <c r="K16" s="90"/>
    </row>
    <row r="17" spans="1:11" ht="22.5" x14ac:dyDescent="0.2">
      <c r="A17" s="70" t="s">
        <v>1961</v>
      </c>
      <c r="B17" s="90" t="s">
        <v>1962</v>
      </c>
      <c r="C17" s="90"/>
      <c r="D17" s="90"/>
      <c r="E17" s="90"/>
      <c r="F17" s="90"/>
      <c r="G17" s="90"/>
      <c r="H17" s="90"/>
      <c r="I17" s="90"/>
      <c r="J17" s="90"/>
      <c r="K17" s="90"/>
    </row>
    <row r="18" spans="1:11" x14ac:dyDescent="0.2">
      <c r="A18" s="89" t="s">
        <v>1963</v>
      </c>
      <c r="B18" s="90" t="s">
        <v>1964</v>
      </c>
      <c r="C18" s="90"/>
      <c r="D18" s="90"/>
      <c r="E18" s="90"/>
      <c r="F18" s="90"/>
      <c r="G18" s="90" t="s">
        <v>1965</v>
      </c>
      <c r="H18" s="90"/>
      <c r="I18" s="90"/>
      <c r="J18" s="90"/>
      <c r="K18" s="90"/>
    </row>
    <row r="19" spans="1:11" x14ac:dyDescent="0.2">
      <c r="A19" s="89"/>
      <c r="B19" s="90" t="s">
        <v>1966</v>
      </c>
      <c r="C19" s="90"/>
      <c r="D19" s="90"/>
      <c r="E19" s="90"/>
      <c r="F19" s="90"/>
      <c r="G19" s="90"/>
      <c r="H19" s="90"/>
      <c r="I19" s="90"/>
      <c r="J19" s="90"/>
      <c r="K19" s="90"/>
    </row>
    <row r="20" spans="1:11" x14ac:dyDescent="0.2">
      <c r="A20" s="89"/>
      <c r="B20" s="75" t="s">
        <v>1967</v>
      </c>
      <c r="C20" s="91" t="s">
        <v>1130</v>
      </c>
      <c r="D20" s="91"/>
      <c r="E20" s="91"/>
      <c r="F20" s="91"/>
      <c r="G20" s="75" t="s">
        <v>1968</v>
      </c>
      <c r="H20" s="90" t="s">
        <v>1969</v>
      </c>
      <c r="I20" s="90"/>
      <c r="J20" s="75" t="s">
        <v>168</v>
      </c>
      <c r="K20" s="71" t="s">
        <v>1970</v>
      </c>
    </row>
    <row r="21" spans="1:11" ht="15" x14ac:dyDescent="0.2">
      <c r="A21" s="76"/>
      <c r="B21" s="77"/>
      <c r="C21" s="77"/>
      <c r="D21" s="77"/>
      <c r="E21" s="77"/>
      <c r="F21" s="77"/>
      <c r="G21" s="77"/>
      <c r="H21" s="77"/>
      <c r="I21" s="77"/>
      <c r="J21" s="77"/>
      <c r="K21" s="78"/>
    </row>
    <row r="22" spans="1:11" x14ac:dyDescent="0.2">
      <c r="A22" s="79"/>
      <c r="B22" s="80"/>
      <c r="C22" s="80"/>
      <c r="D22" s="80"/>
      <c r="E22" s="80"/>
      <c r="F22" s="80"/>
      <c r="G22" s="80"/>
      <c r="H22" s="80"/>
      <c r="I22" s="80"/>
      <c r="J22" s="80"/>
      <c r="K22" s="81"/>
    </row>
    <row r="23" spans="1:11" x14ac:dyDescent="0.2">
      <c r="A23" s="79"/>
      <c r="B23" s="80"/>
      <c r="C23" s="80"/>
      <c r="D23" s="80"/>
      <c r="E23" s="80"/>
      <c r="F23" s="80"/>
      <c r="G23" s="80"/>
      <c r="H23" s="80"/>
      <c r="I23" s="80"/>
      <c r="J23" s="80"/>
      <c r="K23" s="81"/>
    </row>
    <row r="24" spans="1:11" x14ac:dyDescent="0.2">
      <c r="A24" s="79"/>
      <c r="B24" s="80"/>
      <c r="C24" s="80"/>
      <c r="D24" s="80"/>
      <c r="E24" s="80"/>
      <c r="F24" s="80"/>
      <c r="G24" s="80"/>
      <c r="H24" s="80"/>
      <c r="I24" s="80"/>
      <c r="J24" s="80"/>
      <c r="K24" s="81"/>
    </row>
    <row r="25" spans="1:11" x14ac:dyDescent="0.2">
      <c r="A25" s="79"/>
      <c r="B25" s="80"/>
      <c r="C25" s="80"/>
      <c r="D25" s="80"/>
      <c r="E25" s="80"/>
      <c r="F25" s="80"/>
      <c r="G25" s="80"/>
      <c r="H25" s="80"/>
      <c r="I25" s="80"/>
      <c r="J25" s="80"/>
      <c r="K25" s="81"/>
    </row>
    <row r="26" spans="1:11" x14ac:dyDescent="0.2">
      <c r="A26" s="79"/>
      <c r="B26" s="80"/>
      <c r="C26" s="80"/>
      <c r="D26" s="80"/>
      <c r="E26" s="80"/>
      <c r="F26" s="80"/>
      <c r="G26" s="80"/>
      <c r="H26" s="80"/>
      <c r="I26" s="80"/>
      <c r="J26" s="80"/>
      <c r="K26" s="81"/>
    </row>
    <row r="27" spans="1:11" x14ac:dyDescent="0.2">
      <c r="A27" s="79"/>
      <c r="B27" s="80"/>
      <c r="C27" s="80"/>
      <c r="D27" s="80"/>
      <c r="E27" s="80"/>
      <c r="F27" s="80"/>
      <c r="G27" s="80"/>
      <c r="H27" s="80"/>
      <c r="I27" s="80"/>
      <c r="J27" s="80"/>
      <c r="K27" s="81"/>
    </row>
    <row r="28" spans="1:11" x14ac:dyDescent="0.2">
      <c r="A28" s="79"/>
      <c r="B28" s="80"/>
      <c r="C28" s="80"/>
      <c r="D28" s="80"/>
      <c r="E28" s="80"/>
      <c r="F28" s="80"/>
      <c r="G28" s="80"/>
      <c r="H28" s="80"/>
      <c r="I28" s="80"/>
      <c r="J28" s="80"/>
      <c r="K28" s="81"/>
    </row>
    <row r="29" spans="1:11" x14ac:dyDescent="0.2">
      <c r="A29" s="82"/>
      <c r="B29" s="83"/>
      <c r="C29" s="83"/>
      <c r="D29" s="83"/>
      <c r="E29" s="83"/>
      <c r="F29" s="83"/>
      <c r="G29" s="83"/>
      <c r="H29" s="83"/>
      <c r="I29" s="83"/>
      <c r="J29" s="83"/>
      <c r="K29" s="84"/>
    </row>
    <row r="34" spans="1:11" ht="18.75" x14ac:dyDescent="0.2">
      <c r="A34" s="92" t="s">
        <v>1971</v>
      </c>
      <c r="B34" s="92"/>
      <c r="C34" s="92"/>
      <c r="D34" s="92"/>
      <c r="E34" s="92"/>
      <c r="F34" s="92"/>
      <c r="G34" s="92"/>
      <c r="H34" s="92"/>
      <c r="I34" s="92"/>
      <c r="J34" s="92"/>
      <c r="K34" s="92"/>
    </row>
    <row r="35" spans="1:11" ht="45.75" customHeight="1" x14ac:dyDescent="0.2">
      <c r="A35" s="93" t="s">
        <v>1972</v>
      </c>
      <c r="B35" s="93"/>
      <c r="C35" s="93"/>
      <c r="D35" s="93"/>
      <c r="E35" s="93"/>
      <c r="F35" s="93"/>
      <c r="G35" s="93"/>
      <c r="H35" s="93"/>
      <c r="I35" s="93"/>
      <c r="J35" s="93"/>
      <c r="K35" s="93"/>
    </row>
    <row r="36" spans="1:11" ht="41.25" customHeight="1" x14ac:dyDescent="0.2">
      <c r="A36" s="88" t="s">
        <v>1973</v>
      </c>
      <c r="B36" s="88"/>
      <c r="C36" s="88"/>
      <c r="D36" s="88"/>
      <c r="E36" s="88"/>
      <c r="F36" s="88"/>
      <c r="G36" s="88"/>
      <c r="H36" s="88"/>
      <c r="I36" s="88"/>
      <c r="J36" s="88"/>
      <c r="K36" s="88"/>
    </row>
    <row r="37" spans="1:11" ht="25.5" customHeight="1" x14ac:dyDescent="0.2">
      <c r="A37" s="88" t="s">
        <v>1974</v>
      </c>
      <c r="B37" s="88"/>
      <c r="C37" s="88"/>
      <c r="D37" s="88"/>
      <c r="E37" s="88"/>
      <c r="F37" s="88"/>
      <c r="G37" s="88"/>
      <c r="H37" s="88"/>
      <c r="I37" s="88"/>
      <c r="J37" s="88"/>
      <c r="K37" s="88"/>
    </row>
    <row r="38" spans="1:11" ht="57" customHeight="1" x14ac:dyDescent="0.2">
      <c r="A38" s="88" t="s">
        <v>1975</v>
      </c>
      <c r="B38" s="88"/>
      <c r="C38" s="88"/>
      <c r="D38" s="88"/>
      <c r="E38" s="88"/>
      <c r="F38" s="88"/>
      <c r="G38" s="88"/>
      <c r="H38" s="88"/>
      <c r="I38" s="88"/>
      <c r="J38" s="88"/>
      <c r="K38" s="88"/>
    </row>
    <row r="39" spans="1:11" ht="21.75" customHeight="1" x14ac:dyDescent="0.2">
      <c r="A39" s="88" t="s">
        <v>1976</v>
      </c>
      <c r="B39" s="88"/>
      <c r="C39" s="88"/>
      <c r="D39" s="88"/>
      <c r="E39" s="88"/>
      <c r="F39" s="88"/>
      <c r="G39" s="88"/>
      <c r="H39" s="88"/>
      <c r="I39" s="88"/>
      <c r="J39" s="88"/>
      <c r="K39" s="88"/>
    </row>
    <row r="40" spans="1:11" ht="15.75" x14ac:dyDescent="0.2">
      <c r="A40" s="85" t="s">
        <v>296</v>
      </c>
    </row>
    <row r="41" spans="1:11" ht="15.75" x14ac:dyDescent="0.2">
      <c r="A41" s="85"/>
    </row>
  </sheetData>
  <mergeCells count="32">
    <mergeCell ref="B6:K6"/>
    <mergeCell ref="A1:K1"/>
    <mergeCell ref="A3:K3"/>
    <mergeCell ref="B4:H4"/>
    <mergeCell ref="I4:J4"/>
    <mergeCell ref="B5:K5"/>
    <mergeCell ref="B17:K17"/>
    <mergeCell ref="B7:K7"/>
    <mergeCell ref="B9:C9"/>
    <mergeCell ref="F9:K9"/>
    <mergeCell ref="B10:C10"/>
    <mergeCell ref="F10:K10"/>
    <mergeCell ref="B11:D11"/>
    <mergeCell ref="F11:H11"/>
    <mergeCell ref="I11:K11"/>
    <mergeCell ref="B12:K12"/>
    <mergeCell ref="B13:K13"/>
    <mergeCell ref="B14:K14"/>
    <mergeCell ref="B15:K15"/>
    <mergeCell ref="B16:K16"/>
    <mergeCell ref="A39:K39"/>
    <mergeCell ref="A18:A20"/>
    <mergeCell ref="B18:F18"/>
    <mergeCell ref="G18:K18"/>
    <mergeCell ref="B19:K19"/>
    <mergeCell ref="C20:F20"/>
    <mergeCell ref="H20:I20"/>
    <mergeCell ref="A34:K34"/>
    <mergeCell ref="A35:K35"/>
    <mergeCell ref="A36:K36"/>
    <mergeCell ref="A37:K37"/>
    <mergeCell ref="A38:K38"/>
  </mergeCells>
  <hyperlinks>
    <hyperlink ref="B6" r:id="rId1" display="http://geocradle.eu/"/>
    <hyperlink ref="C20"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election activeCell="N4" sqref="N4"/>
    </sheetView>
  </sheetViews>
  <sheetFormatPr defaultRowHeight="12.75" x14ac:dyDescent="0.2"/>
  <sheetData>
    <row r="1" spans="1:11" ht="33" customHeight="1" thickBot="1" x14ac:dyDescent="0.25">
      <c r="A1" s="142" t="s">
        <v>1981</v>
      </c>
      <c r="B1" s="143"/>
      <c r="C1" s="143"/>
      <c r="D1" s="143"/>
      <c r="E1" s="143"/>
      <c r="F1" s="143"/>
      <c r="G1" s="143"/>
      <c r="H1" s="143"/>
      <c r="I1" s="143"/>
      <c r="J1" s="143"/>
      <c r="K1" s="144"/>
    </row>
    <row r="2" spans="1:11" x14ac:dyDescent="0.2">
      <c r="A2" s="86"/>
      <c r="B2" s="87"/>
      <c r="C2" s="87"/>
      <c r="D2" s="87"/>
      <c r="E2" s="87"/>
      <c r="F2" s="87"/>
      <c r="G2" s="87"/>
      <c r="H2" s="87"/>
      <c r="I2" s="87"/>
      <c r="J2" s="87"/>
      <c r="K2" s="87"/>
    </row>
    <row r="3" spans="1:11" ht="39" customHeight="1" x14ac:dyDescent="0.2">
      <c r="A3" s="145" t="s">
        <v>1983</v>
      </c>
      <c r="B3" s="146"/>
      <c r="C3" s="146"/>
      <c r="D3" s="146"/>
      <c r="E3" s="146"/>
      <c r="F3" s="146"/>
      <c r="G3" s="146"/>
      <c r="H3" s="146"/>
      <c r="I3" s="146"/>
      <c r="J3" s="146"/>
      <c r="K3" s="147"/>
    </row>
    <row r="4" spans="1:11" ht="27" customHeight="1" x14ac:dyDescent="0.2">
      <c r="A4" s="110" t="s">
        <v>1982</v>
      </c>
      <c r="B4" s="111"/>
      <c r="C4" s="111"/>
      <c r="D4" s="111"/>
      <c r="E4" s="111"/>
      <c r="F4" s="111"/>
      <c r="G4" s="111"/>
      <c r="H4" s="111"/>
      <c r="I4" s="111"/>
      <c r="J4" s="111"/>
      <c r="K4" s="112"/>
    </row>
    <row r="5" spans="1:11" ht="36.75" customHeight="1" x14ac:dyDescent="0.2">
      <c r="A5" s="145" t="s">
        <v>1991</v>
      </c>
      <c r="B5" s="146"/>
      <c r="C5" s="146"/>
      <c r="D5" s="146"/>
      <c r="E5" s="146"/>
      <c r="F5" s="146"/>
      <c r="G5" s="146"/>
      <c r="H5" s="146"/>
      <c r="I5" s="146"/>
      <c r="J5" s="146"/>
      <c r="K5" s="147"/>
    </row>
    <row r="7" spans="1:11" ht="118.5" customHeight="1" x14ac:dyDescent="0.2">
      <c r="A7" s="148" t="s">
        <v>1992</v>
      </c>
      <c r="B7" s="149"/>
      <c r="C7" s="149"/>
      <c r="D7" s="149"/>
      <c r="E7" s="149"/>
      <c r="F7" s="149"/>
      <c r="G7" s="149"/>
      <c r="H7" s="149"/>
      <c r="I7" s="149"/>
      <c r="J7" s="149"/>
      <c r="K7" s="150"/>
    </row>
    <row r="8" spans="1:11" ht="69" customHeight="1" x14ac:dyDescent="0.2">
      <c r="A8" s="151" t="s">
        <v>1987</v>
      </c>
      <c r="B8" s="152"/>
      <c r="C8" s="152"/>
      <c r="D8" s="152"/>
      <c r="E8" s="152"/>
      <c r="F8" s="152"/>
      <c r="G8" s="152"/>
      <c r="H8" s="152"/>
      <c r="I8" s="152"/>
      <c r="J8" s="152"/>
      <c r="K8" s="153"/>
    </row>
    <row r="9" spans="1:11" ht="49.5" customHeight="1" x14ac:dyDescent="0.2">
      <c r="A9" s="151" t="s">
        <v>1984</v>
      </c>
      <c r="B9" s="152"/>
      <c r="C9" s="152"/>
      <c r="D9" s="152"/>
      <c r="E9" s="152"/>
      <c r="F9" s="152"/>
      <c r="G9" s="152"/>
      <c r="H9" s="152"/>
      <c r="I9" s="152"/>
      <c r="J9" s="152"/>
      <c r="K9" s="153"/>
    </row>
    <row r="10" spans="1:11" ht="66.75" customHeight="1" x14ac:dyDescent="0.2">
      <c r="A10" s="151" t="s">
        <v>1985</v>
      </c>
      <c r="B10" s="152"/>
      <c r="C10" s="152"/>
      <c r="D10" s="152"/>
      <c r="E10" s="152"/>
      <c r="F10" s="152"/>
      <c r="G10" s="152"/>
      <c r="H10" s="152"/>
      <c r="I10" s="152"/>
      <c r="J10" s="152"/>
      <c r="K10" s="153"/>
    </row>
    <row r="11" spans="1:11" ht="51" customHeight="1" x14ac:dyDescent="0.2">
      <c r="A11" s="151" t="s">
        <v>1986</v>
      </c>
      <c r="B11" s="152"/>
      <c r="C11" s="152"/>
      <c r="D11" s="152"/>
      <c r="E11" s="152"/>
      <c r="F11" s="152"/>
      <c r="G11" s="152"/>
      <c r="H11" s="152"/>
      <c r="I11" s="152"/>
      <c r="J11" s="152"/>
      <c r="K11" s="153"/>
    </row>
    <row r="32" spans="1:11" ht="15" x14ac:dyDescent="0.2">
      <c r="A32" s="109" t="s">
        <v>1988</v>
      </c>
      <c r="B32" s="109"/>
      <c r="C32" s="109"/>
      <c r="D32" s="109"/>
      <c r="E32" s="109"/>
      <c r="F32" s="109"/>
      <c r="G32" s="109"/>
      <c r="H32" s="109"/>
      <c r="I32" s="109"/>
      <c r="J32" s="109"/>
      <c r="K32" s="109"/>
    </row>
    <row r="33" spans="1:11" ht="66" customHeight="1" x14ac:dyDescent="0.2">
      <c r="A33" s="151" t="s">
        <v>1989</v>
      </c>
      <c r="B33" s="152"/>
      <c r="C33" s="152"/>
      <c r="D33" s="152"/>
      <c r="E33" s="152"/>
      <c r="F33" s="152"/>
      <c r="G33" s="152"/>
      <c r="H33" s="152"/>
      <c r="I33" s="152"/>
      <c r="J33" s="152"/>
      <c r="K33" s="153"/>
    </row>
    <row r="34" spans="1:11" ht="63.75" customHeight="1" x14ac:dyDescent="0.2">
      <c r="A34" s="151" t="s">
        <v>1990</v>
      </c>
      <c r="B34" s="152"/>
      <c r="C34" s="152"/>
      <c r="D34" s="152"/>
      <c r="E34" s="152"/>
      <c r="F34" s="152"/>
      <c r="G34" s="152"/>
      <c r="H34" s="152"/>
      <c r="I34" s="152"/>
      <c r="J34" s="152"/>
      <c r="K34" s="153"/>
    </row>
  </sheetData>
  <mergeCells count="12">
    <mergeCell ref="A9:K9"/>
    <mergeCell ref="A10:K10"/>
    <mergeCell ref="A11:K11"/>
    <mergeCell ref="A32:K32"/>
    <mergeCell ref="A33:K33"/>
    <mergeCell ref="A34:K34"/>
    <mergeCell ref="A1:K1"/>
    <mergeCell ref="A3:K3"/>
    <mergeCell ref="A4:K4"/>
    <mergeCell ref="A5:K5"/>
    <mergeCell ref="A7:K7"/>
    <mergeCell ref="A8:K8"/>
  </mergeCells>
  <hyperlinks>
    <hyperlink ref="A4"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076"/>
  <sheetViews>
    <sheetView zoomScale="70" zoomScaleNormal="70" workbookViewId="0">
      <pane ySplit="1" topLeftCell="A2" activePane="bottomLeft" state="frozen"/>
      <selection pane="bottomLeft" activeCell="A13" sqref="A13"/>
    </sheetView>
  </sheetViews>
  <sheetFormatPr defaultColWidth="14.42578125" defaultRowHeight="15.75" customHeight="1" x14ac:dyDescent="0.2"/>
  <cols>
    <col min="1" max="1" width="45" bestFit="1" customWidth="1"/>
    <col min="2" max="2" width="20.7109375" bestFit="1" customWidth="1"/>
    <col min="3" max="3" width="26.7109375" bestFit="1" customWidth="1"/>
    <col min="4" max="4" width="26.140625" bestFit="1" customWidth="1"/>
    <col min="5" max="5" width="19.5703125" bestFit="1" customWidth="1"/>
    <col min="6" max="6" width="7.28515625" bestFit="1" customWidth="1"/>
    <col min="7" max="7" width="28.7109375" bestFit="1" customWidth="1"/>
    <col min="8" max="8" width="36.140625" bestFit="1" customWidth="1"/>
    <col min="9" max="9" width="31.85546875" bestFit="1" customWidth="1"/>
    <col min="10" max="10" width="22.7109375" customWidth="1"/>
    <col min="11" max="11" width="18.140625" customWidth="1"/>
    <col min="12" max="12" width="18.7109375" customWidth="1"/>
    <col min="13" max="13" width="28.7109375" bestFit="1" customWidth="1"/>
    <col min="14" max="14" width="28.42578125" bestFit="1" customWidth="1"/>
    <col min="15" max="15" width="26.42578125" bestFit="1" customWidth="1"/>
    <col min="16" max="16" width="28.7109375" bestFit="1" customWidth="1"/>
    <col min="17" max="17" width="27.85546875" bestFit="1" customWidth="1"/>
    <col min="18" max="18" width="28.140625" bestFit="1" customWidth="1"/>
    <col min="19" max="19" width="14.42578125" customWidth="1"/>
    <col min="20" max="20" width="21.85546875" bestFit="1" customWidth="1"/>
    <col min="21" max="21" width="9.5703125" bestFit="1" customWidth="1"/>
    <col min="22" max="22" width="27" bestFit="1" customWidth="1"/>
    <col min="23" max="23" width="27.85546875" bestFit="1" customWidth="1"/>
    <col min="24" max="24" width="28.7109375" bestFit="1" customWidth="1"/>
    <col min="25" max="25" width="25.5703125" bestFit="1" customWidth="1"/>
    <col min="26" max="26" width="145.28515625" customWidth="1"/>
    <col min="27" max="27" width="29.28515625" bestFit="1" customWidth="1"/>
    <col min="28" max="28" width="60.140625" bestFit="1" customWidth="1"/>
    <col min="29" max="29" width="25.85546875" bestFit="1" customWidth="1"/>
    <col min="30" max="30" width="49.5703125" customWidth="1"/>
    <col min="31" max="31" width="25.85546875" bestFit="1" customWidth="1"/>
    <col min="32" max="32" width="28.7109375" bestFit="1" customWidth="1"/>
    <col min="33" max="33" width="25.85546875" bestFit="1" customWidth="1"/>
    <col min="34" max="34" width="40" customWidth="1"/>
    <col min="35" max="35" width="35.28515625" customWidth="1"/>
    <col min="36" max="36" width="28.7109375" bestFit="1" customWidth="1"/>
    <col min="37" max="37" width="28.140625" bestFit="1" customWidth="1"/>
    <col min="38" max="38" width="28.7109375" bestFit="1" customWidth="1"/>
    <col min="39" max="39" width="24.140625" bestFit="1" customWidth="1"/>
    <col min="40" max="40" width="27.28515625" bestFit="1" customWidth="1"/>
    <col min="41" max="41" width="27" bestFit="1" customWidth="1"/>
    <col min="42" max="42" width="27.85546875" bestFit="1" customWidth="1"/>
    <col min="43" max="43" width="28.7109375" bestFit="1" customWidth="1"/>
    <col min="44" max="44" width="26.7109375" bestFit="1" customWidth="1"/>
    <col min="45" max="45" width="23.85546875" bestFit="1" customWidth="1"/>
    <col min="46" max="46" width="27.28515625" bestFit="1" customWidth="1"/>
    <col min="47" max="47" width="26.7109375" bestFit="1" customWidth="1"/>
    <col min="48" max="48" width="56.140625" bestFit="1" customWidth="1"/>
    <col min="49" max="50" width="28.7109375" bestFit="1" customWidth="1"/>
    <col min="51" max="51" width="26.42578125" bestFit="1" customWidth="1"/>
    <col min="52" max="52" width="28.7109375" bestFit="1" customWidth="1"/>
    <col min="53" max="53" width="26.7109375" bestFit="1" customWidth="1"/>
    <col min="54" max="54" width="53.5703125" bestFit="1" customWidth="1"/>
    <col min="55" max="56" width="28.7109375" bestFit="1" customWidth="1"/>
    <col min="57" max="58" width="27.28515625" bestFit="1" customWidth="1"/>
    <col min="59" max="59" width="26.7109375" bestFit="1" customWidth="1"/>
    <col min="60" max="60" width="27.85546875" bestFit="1" customWidth="1"/>
    <col min="61" max="63" width="27.28515625" bestFit="1" customWidth="1"/>
    <col min="64" max="64" width="27.5703125" bestFit="1" customWidth="1"/>
    <col min="65" max="65" width="27.28515625" bestFit="1" customWidth="1"/>
    <col min="66" max="66" width="27.85546875" bestFit="1" customWidth="1"/>
    <col min="67" max="67" width="27.28515625" bestFit="1" customWidth="1"/>
    <col min="68" max="70" width="28.7109375" bestFit="1" customWidth="1"/>
    <col min="71" max="71" width="27.28515625" bestFit="1" customWidth="1"/>
    <col min="72" max="72" width="28.7109375" bestFit="1" customWidth="1"/>
    <col min="73" max="73" width="38" customWidth="1"/>
    <col min="74" max="74" width="12.140625" bestFit="1" customWidth="1"/>
    <col min="75" max="75" width="9.85546875" bestFit="1" customWidth="1"/>
    <col min="76" max="76" width="25" bestFit="1" customWidth="1"/>
    <col min="77" max="77" width="28.7109375" bestFit="1" customWidth="1"/>
    <col min="78" max="79" width="28.42578125" bestFit="1" customWidth="1"/>
    <col min="80" max="80" width="27" bestFit="1" customWidth="1"/>
    <col min="81" max="81" width="28.7109375" bestFit="1" customWidth="1"/>
    <col min="82" max="82" width="27.28515625" bestFit="1" customWidth="1"/>
    <col min="83" max="84" width="28.7109375" bestFit="1" customWidth="1"/>
    <col min="85" max="85" width="12.140625" bestFit="1" customWidth="1"/>
    <col min="86" max="86" width="9.85546875" bestFit="1" customWidth="1"/>
    <col min="87" max="87" width="26.42578125" bestFit="1" customWidth="1"/>
    <col min="88" max="88" width="27.85546875" bestFit="1" customWidth="1"/>
    <col min="89" max="90" width="28.42578125" bestFit="1" customWidth="1"/>
    <col min="91" max="91" width="28.7109375" bestFit="1" customWidth="1"/>
    <col min="92" max="92" width="56.7109375" bestFit="1" customWidth="1"/>
    <col min="93" max="93" width="27.28515625" bestFit="1" customWidth="1"/>
    <col min="94" max="94" width="28.140625" bestFit="1" customWidth="1"/>
    <col min="95" max="95" width="40.7109375" customWidth="1"/>
    <col min="96" max="96" width="12.140625" bestFit="1" customWidth="1"/>
    <col min="97" max="97" width="9.85546875" bestFit="1" customWidth="1"/>
    <col min="98" max="98" width="27" bestFit="1" customWidth="1"/>
    <col min="99" max="99" width="28.140625" bestFit="1" customWidth="1"/>
    <col min="100" max="101" width="28.42578125" bestFit="1" customWidth="1"/>
    <col min="102" max="102" width="27" bestFit="1" customWidth="1"/>
    <col min="103" max="103" width="24.42578125" bestFit="1" customWidth="1"/>
    <col min="104" max="104" width="27.28515625" bestFit="1" customWidth="1"/>
    <col min="105" max="105" width="28.7109375" bestFit="1" customWidth="1"/>
    <col min="106" max="106" width="39.5703125" customWidth="1"/>
    <col min="107" max="107" width="12.140625" bestFit="1" customWidth="1"/>
    <col min="108" max="108" width="9.85546875" bestFit="1" customWidth="1"/>
    <col min="109" max="109" width="21" bestFit="1" customWidth="1"/>
    <col min="110" max="110" width="27" bestFit="1" customWidth="1"/>
    <col min="111" max="112" width="28.42578125" bestFit="1" customWidth="1"/>
    <col min="113" max="113" width="27" bestFit="1" customWidth="1"/>
    <col min="114" max="114" width="28.42578125" bestFit="1" customWidth="1"/>
    <col min="115" max="116" width="27.28515625" bestFit="1" customWidth="1"/>
    <col min="117" max="117" width="28.140625" bestFit="1" customWidth="1"/>
    <col min="118" max="118" width="12.140625" bestFit="1" customWidth="1"/>
    <col min="119" max="119" width="9.85546875" bestFit="1" customWidth="1"/>
    <col min="120" max="120" width="21" bestFit="1" customWidth="1"/>
    <col min="121" max="121" width="27" bestFit="1" customWidth="1"/>
    <col min="122" max="123" width="28.42578125" bestFit="1" customWidth="1"/>
    <col min="124" max="124" width="18.42578125" bestFit="1" customWidth="1"/>
    <col min="125" max="125" width="27.5703125" bestFit="1" customWidth="1"/>
    <col min="126" max="126" width="60.140625" bestFit="1" customWidth="1"/>
    <col min="127" max="127" width="74.28515625" customWidth="1"/>
    <col min="128" max="128" width="26.140625" bestFit="1" customWidth="1"/>
    <col min="129" max="129" width="28.7109375" bestFit="1" customWidth="1"/>
    <col min="130" max="130" width="53" customWidth="1"/>
    <col min="131" max="131" width="28.7109375" bestFit="1" customWidth="1"/>
    <col min="132" max="132" width="25.85546875" bestFit="1" customWidth="1"/>
    <col min="133" max="133" width="25.5703125" bestFit="1" customWidth="1"/>
    <col min="134" max="134" width="28.7109375" bestFit="1" customWidth="1"/>
    <col min="135" max="135" width="27.85546875" bestFit="1" customWidth="1"/>
    <col min="136" max="136" width="28.7109375" bestFit="1" customWidth="1"/>
    <col min="137" max="137" width="27" bestFit="1" customWidth="1"/>
    <col min="138" max="138" width="28.140625" bestFit="1" customWidth="1"/>
    <col min="139" max="139" width="68.5703125" customWidth="1"/>
    <col min="140" max="140" width="27" bestFit="1" customWidth="1"/>
    <col min="141" max="141" width="28.7109375" bestFit="1" customWidth="1"/>
    <col min="142" max="142" width="62.7109375" customWidth="1"/>
    <col min="143" max="144" width="27.85546875" bestFit="1" customWidth="1"/>
    <col min="145" max="145" width="28.7109375" bestFit="1" customWidth="1"/>
    <col min="146" max="146" width="56.7109375" bestFit="1" customWidth="1"/>
  </cols>
  <sheetData>
    <row r="1" spans="1:147" ht="12.75" x14ac:dyDescent="0.2">
      <c r="A1" s="12" t="s">
        <v>0</v>
      </c>
      <c r="B1" s="13" t="s">
        <v>1</v>
      </c>
      <c r="C1" s="13" t="s">
        <v>2</v>
      </c>
      <c r="D1" s="13" t="s">
        <v>3</v>
      </c>
      <c r="E1" s="13" t="s">
        <v>4</v>
      </c>
      <c r="F1" s="13" t="s">
        <v>5</v>
      </c>
      <c r="G1" s="13" t="s">
        <v>6</v>
      </c>
      <c r="H1" s="13" t="s">
        <v>7</v>
      </c>
      <c r="I1" s="13" t="s">
        <v>8</v>
      </c>
      <c r="J1" s="14" t="s">
        <v>9</v>
      </c>
      <c r="K1" s="13" t="s">
        <v>10</v>
      </c>
      <c r="L1" s="13" t="s">
        <v>11</v>
      </c>
      <c r="M1" s="13" t="s">
        <v>12</v>
      </c>
      <c r="N1" s="13" t="s">
        <v>13</v>
      </c>
      <c r="O1" s="13" t="s">
        <v>14</v>
      </c>
      <c r="P1" s="13" t="s">
        <v>15</v>
      </c>
      <c r="Q1" s="13" t="s">
        <v>16</v>
      </c>
      <c r="R1" s="13" t="s">
        <v>17</v>
      </c>
      <c r="S1" s="13" t="s">
        <v>18</v>
      </c>
      <c r="T1" s="13" t="s">
        <v>19</v>
      </c>
      <c r="U1" s="13" t="s">
        <v>20</v>
      </c>
      <c r="V1" s="13" t="s">
        <v>21</v>
      </c>
      <c r="W1" s="13" t="s">
        <v>22</v>
      </c>
      <c r="X1" s="13" t="s">
        <v>23</v>
      </c>
      <c r="Y1" s="13" t="s">
        <v>24</v>
      </c>
      <c r="Z1" s="13" t="s">
        <v>25</v>
      </c>
      <c r="AA1" s="13" t="s">
        <v>26</v>
      </c>
      <c r="AB1" s="13" t="s">
        <v>27</v>
      </c>
      <c r="AC1" s="13" t="s">
        <v>28</v>
      </c>
      <c r="AD1" s="13" t="s">
        <v>29</v>
      </c>
      <c r="AE1" s="13" t="s">
        <v>30</v>
      </c>
      <c r="AF1" s="13" t="s">
        <v>31</v>
      </c>
      <c r="AG1" s="13" t="s">
        <v>32</v>
      </c>
      <c r="AH1" s="13" t="s">
        <v>33</v>
      </c>
      <c r="AI1" s="13" t="s">
        <v>34</v>
      </c>
      <c r="AJ1" s="13" t="s">
        <v>35</v>
      </c>
      <c r="AK1" s="13" t="s">
        <v>36</v>
      </c>
      <c r="AL1" s="13" t="s">
        <v>37</v>
      </c>
      <c r="AM1" s="13" t="s">
        <v>38</v>
      </c>
      <c r="AN1" s="13" t="s">
        <v>39</v>
      </c>
      <c r="AO1" s="13" t="s">
        <v>40</v>
      </c>
      <c r="AP1" s="13" t="s">
        <v>41</v>
      </c>
      <c r="AQ1" s="13" t="s">
        <v>42</v>
      </c>
      <c r="AR1" s="13" t="s">
        <v>43</v>
      </c>
      <c r="AS1" s="13" t="s">
        <v>44</v>
      </c>
      <c r="AT1" s="13" t="s">
        <v>45</v>
      </c>
      <c r="AU1" s="13" t="s">
        <v>46</v>
      </c>
      <c r="AV1" s="13" t="s">
        <v>47</v>
      </c>
      <c r="AW1" s="13" t="s">
        <v>48</v>
      </c>
      <c r="AX1" s="13" t="s">
        <v>49</v>
      </c>
      <c r="AY1" s="13" t="s">
        <v>50</v>
      </c>
      <c r="AZ1" s="13" t="s">
        <v>51</v>
      </c>
      <c r="BA1" s="13" t="s">
        <v>52</v>
      </c>
      <c r="BB1" s="13" t="s">
        <v>53</v>
      </c>
      <c r="BC1" s="13" t="s">
        <v>54</v>
      </c>
      <c r="BD1" s="13" t="s">
        <v>55</v>
      </c>
      <c r="BE1" s="13" t="s">
        <v>56</v>
      </c>
      <c r="BF1" s="13" t="s">
        <v>57</v>
      </c>
      <c r="BG1" s="13" t="s">
        <v>58</v>
      </c>
      <c r="BH1" s="13" t="s">
        <v>59</v>
      </c>
      <c r="BI1" s="13" t="s">
        <v>60</v>
      </c>
      <c r="BJ1" s="13" t="s">
        <v>61</v>
      </c>
      <c r="BK1" s="13" t="s">
        <v>62</v>
      </c>
      <c r="BL1" s="13" t="s">
        <v>63</v>
      </c>
      <c r="BM1" s="13" t="s">
        <v>64</v>
      </c>
      <c r="BN1" s="13" t="s">
        <v>65</v>
      </c>
      <c r="BO1" s="13" t="s">
        <v>66</v>
      </c>
      <c r="BP1" s="13" t="s">
        <v>67</v>
      </c>
      <c r="BQ1" s="13" t="s">
        <v>68</v>
      </c>
      <c r="BR1" s="13" t="s">
        <v>69</v>
      </c>
      <c r="BS1" s="13" t="s">
        <v>70</v>
      </c>
      <c r="BT1" s="13" t="s">
        <v>71</v>
      </c>
      <c r="BU1" s="13" t="s">
        <v>72</v>
      </c>
      <c r="BV1" s="13" t="s">
        <v>73</v>
      </c>
      <c r="BW1" s="13" t="s">
        <v>74</v>
      </c>
      <c r="BX1" s="13" t="s">
        <v>75</v>
      </c>
      <c r="BY1" s="13" t="s">
        <v>76</v>
      </c>
      <c r="BZ1" s="13" t="s">
        <v>77</v>
      </c>
      <c r="CA1" s="13" t="s">
        <v>78</v>
      </c>
      <c r="CB1" s="13" t="s">
        <v>79</v>
      </c>
      <c r="CC1" s="13" t="s">
        <v>80</v>
      </c>
      <c r="CD1" s="13" t="s">
        <v>81</v>
      </c>
      <c r="CE1" s="13" t="s">
        <v>82</v>
      </c>
      <c r="CF1" s="13" t="s">
        <v>83</v>
      </c>
      <c r="CG1" s="13" t="s">
        <v>84</v>
      </c>
      <c r="CH1" s="13" t="s">
        <v>85</v>
      </c>
      <c r="CI1" s="13" t="s">
        <v>86</v>
      </c>
      <c r="CJ1" s="13" t="s">
        <v>87</v>
      </c>
      <c r="CK1" s="13" t="s">
        <v>88</v>
      </c>
      <c r="CL1" s="13" t="s">
        <v>89</v>
      </c>
      <c r="CM1" s="13" t="s">
        <v>90</v>
      </c>
      <c r="CN1" s="13" t="s">
        <v>91</v>
      </c>
      <c r="CO1" s="13" t="s">
        <v>92</v>
      </c>
      <c r="CP1" s="13" t="s">
        <v>93</v>
      </c>
      <c r="CQ1" s="13" t="s">
        <v>94</v>
      </c>
      <c r="CR1" s="13" t="s">
        <v>95</v>
      </c>
      <c r="CS1" s="13" t="s">
        <v>96</v>
      </c>
      <c r="CT1" s="13" t="s">
        <v>97</v>
      </c>
      <c r="CU1" s="13" t="s">
        <v>98</v>
      </c>
      <c r="CV1" s="13" t="s">
        <v>99</v>
      </c>
      <c r="CW1" s="13" t="s">
        <v>100</v>
      </c>
      <c r="CX1" s="13" t="s">
        <v>101</v>
      </c>
      <c r="CY1" s="13" t="s">
        <v>102</v>
      </c>
      <c r="CZ1" s="13" t="s">
        <v>103</v>
      </c>
      <c r="DA1" s="13" t="s">
        <v>104</v>
      </c>
      <c r="DB1" s="13" t="s">
        <v>105</v>
      </c>
      <c r="DC1" s="13" t="s">
        <v>106</v>
      </c>
      <c r="DD1" s="13" t="s">
        <v>107</v>
      </c>
      <c r="DE1" s="13" t="s">
        <v>108</v>
      </c>
      <c r="DF1" s="13" t="s">
        <v>109</v>
      </c>
      <c r="DG1" s="13" t="s">
        <v>110</v>
      </c>
      <c r="DH1" s="13" t="s">
        <v>111</v>
      </c>
      <c r="DI1" s="13" t="s">
        <v>112</v>
      </c>
      <c r="DJ1" s="13" t="s">
        <v>113</v>
      </c>
      <c r="DK1" s="13" t="s">
        <v>114</v>
      </c>
      <c r="DL1" s="13" t="s">
        <v>115</v>
      </c>
      <c r="DM1" s="13" t="s">
        <v>116</v>
      </c>
      <c r="DN1" s="13" t="s">
        <v>117</v>
      </c>
      <c r="DO1" s="13" t="s">
        <v>118</v>
      </c>
      <c r="DP1" s="13" t="s">
        <v>119</v>
      </c>
      <c r="DQ1" s="13" t="s">
        <v>120</v>
      </c>
      <c r="DR1" s="13" t="s">
        <v>121</v>
      </c>
      <c r="DS1" s="13" t="s">
        <v>122</v>
      </c>
      <c r="DT1" s="13" t="s">
        <v>123</v>
      </c>
      <c r="DU1" s="13" t="s">
        <v>124</v>
      </c>
      <c r="DV1" s="13" t="s">
        <v>125</v>
      </c>
      <c r="DW1" s="13" t="s">
        <v>126</v>
      </c>
      <c r="DX1" s="13" t="s">
        <v>127</v>
      </c>
      <c r="DY1" s="13" t="s">
        <v>128</v>
      </c>
      <c r="DZ1" s="13" t="s">
        <v>129</v>
      </c>
      <c r="EA1" s="13" t="s">
        <v>130</v>
      </c>
      <c r="EB1" s="13" t="s">
        <v>131</v>
      </c>
      <c r="EC1" s="13" t="s">
        <v>132</v>
      </c>
      <c r="ED1" s="13" t="s">
        <v>133</v>
      </c>
      <c r="EE1" s="13" t="s">
        <v>134</v>
      </c>
      <c r="EF1" s="13" t="s">
        <v>135</v>
      </c>
      <c r="EG1" s="13" t="s">
        <v>136</v>
      </c>
      <c r="EH1" s="13" t="s">
        <v>137</v>
      </c>
      <c r="EI1" s="13" t="s">
        <v>138</v>
      </c>
      <c r="EJ1" s="13" t="s">
        <v>139</v>
      </c>
      <c r="EK1" s="13" t="s">
        <v>140</v>
      </c>
      <c r="EL1" s="13" t="s">
        <v>141</v>
      </c>
      <c r="EM1" s="13" t="s">
        <v>142</v>
      </c>
      <c r="EN1" s="13" t="s">
        <v>143</v>
      </c>
      <c r="EO1" s="13" t="s">
        <v>144</v>
      </c>
      <c r="EP1" s="13" t="s">
        <v>145</v>
      </c>
      <c r="EQ1" s="2"/>
    </row>
    <row r="2" spans="1:147" ht="12.75" x14ac:dyDescent="0.2">
      <c r="A2" s="15" t="s">
        <v>146</v>
      </c>
      <c r="B2" s="16"/>
      <c r="C2" s="17" t="s">
        <v>147</v>
      </c>
      <c r="D2" s="117" t="s">
        <v>148</v>
      </c>
      <c r="E2" s="118"/>
      <c r="F2" s="118"/>
      <c r="G2" s="118"/>
      <c r="H2" s="118"/>
      <c r="I2" s="118"/>
      <c r="J2" s="118"/>
      <c r="K2" s="118"/>
      <c r="L2" s="118"/>
      <c r="M2" s="118"/>
      <c r="N2" s="118"/>
      <c r="O2" s="118"/>
      <c r="P2" s="118"/>
      <c r="Q2" s="118"/>
      <c r="R2" s="118"/>
      <c r="S2" s="118"/>
      <c r="T2" s="118"/>
      <c r="U2" s="119"/>
      <c r="V2" s="136" t="s">
        <v>149</v>
      </c>
      <c r="W2" s="114"/>
      <c r="X2" s="114"/>
      <c r="Y2" s="114"/>
      <c r="Z2" s="114"/>
      <c r="AA2" s="114"/>
      <c r="AB2" s="114"/>
      <c r="AC2" s="114"/>
      <c r="AD2" s="114"/>
      <c r="AE2" s="114"/>
      <c r="AF2" s="114"/>
      <c r="AG2" s="114"/>
      <c r="AH2" s="115"/>
      <c r="AI2" s="133" t="s">
        <v>150</v>
      </c>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9"/>
      <c r="EB2" s="113" t="s">
        <v>151</v>
      </c>
      <c r="EC2" s="114"/>
      <c r="ED2" s="114"/>
      <c r="EE2" s="114"/>
      <c r="EF2" s="114"/>
      <c r="EG2" s="114"/>
      <c r="EH2" s="114"/>
      <c r="EI2" s="114"/>
      <c r="EJ2" s="114"/>
      <c r="EK2" s="114"/>
      <c r="EL2" s="115"/>
      <c r="EM2" s="117" t="s">
        <v>152</v>
      </c>
      <c r="EN2" s="118"/>
      <c r="EO2" s="118"/>
      <c r="EP2" s="119"/>
      <c r="EQ2" s="3"/>
    </row>
    <row r="3" spans="1:147" ht="12.75" x14ac:dyDescent="0.2">
      <c r="A3" s="15" t="s">
        <v>153</v>
      </c>
      <c r="B3" s="16"/>
      <c r="C3" s="13"/>
      <c r="D3" s="137" t="s">
        <v>154</v>
      </c>
      <c r="E3" s="138"/>
      <c r="F3" s="138"/>
      <c r="G3" s="138"/>
      <c r="H3" s="138"/>
      <c r="I3" s="138"/>
      <c r="J3" s="138"/>
      <c r="K3" s="138"/>
      <c r="L3" s="139"/>
      <c r="M3" s="128" t="s">
        <v>155</v>
      </c>
      <c r="N3" s="129"/>
      <c r="O3" s="129"/>
      <c r="P3" s="129"/>
      <c r="Q3" s="129"/>
      <c r="R3" s="129"/>
      <c r="S3" s="129"/>
      <c r="T3" s="129"/>
      <c r="U3" s="130"/>
      <c r="V3" s="18"/>
      <c r="W3" s="19"/>
      <c r="X3" s="19"/>
      <c r="Y3" s="19"/>
      <c r="Z3" s="19"/>
      <c r="AA3" s="19"/>
      <c r="AB3" s="19"/>
      <c r="AC3" s="19"/>
      <c r="AD3" s="20"/>
      <c r="AE3" s="21"/>
      <c r="AF3" s="21"/>
      <c r="AG3" s="21"/>
      <c r="AH3" s="21"/>
      <c r="AI3" s="13"/>
      <c r="AJ3" s="140" t="s">
        <v>156</v>
      </c>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41"/>
      <c r="DU3" s="116" t="s">
        <v>157</v>
      </c>
      <c r="DV3" s="116"/>
      <c r="DW3" s="116"/>
      <c r="DX3" s="116"/>
      <c r="DY3" s="116"/>
      <c r="DZ3" s="116"/>
      <c r="EA3" s="116"/>
      <c r="EB3" s="13"/>
      <c r="EC3" s="13"/>
      <c r="ED3" s="13"/>
      <c r="EE3" s="13"/>
      <c r="EF3" s="13"/>
      <c r="EG3" s="13"/>
      <c r="EH3" s="13"/>
      <c r="EI3" s="13"/>
      <c r="EJ3" s="13"/>
      <c r="EK3" s="13"/>
      <c r="EL3" s="13"/>
      <c r="EM3" s="13"/>
      <c r="EN3" s="13"/>
      <c r="EO3" s="13"/>
      <c r="EP3" s="13"/>
      <c r="EQ3" s="5"/>
    </row>
    <row r="4" spans="1:147" ht="114.75" x14ac:dyDescent="0.2">
      <c r="A4" s="15" t="s">
        <v>158</v>
      </c>
      <c r="B4" s="16"/>
      <c r="C4" s="13" t="s">
        <v>159</v>
      </c>
      <c r="D4" s="13" t="s">
        <v>160</v>
      </c>
      <c r="E4" s="13" t="s">
        <v>161</v>
      </c>
      <c r="F4" s="13" t="s">
        <v>162</v>
      </c>
      <c r="G4" s="13" t="s">
        <v>163</v>
      </c>
      <c r="H4" s="13" t="s">
        <v>164</v>
      </c>
      <c r="I4" s="13" t="s">
        <v>165</v>
      </c>
      <c r="J4" s="14" t="s">
        <v>166</v>
      </c>
      <c r="K4" s="13" t="s">
        <v>167</v>
      </c>
      <c r="L4" s="13" t="s">
        <v>168</v>
      </c>
      <c r="M4" s="13" t="s">
        <v>169</v>
      </c>
      <c r="N4" s="13" t="s">
        <v>170</v>
      </c>
      <c r="O4" s="13" t="s">
        <v>171</v>
      </c>
      <c r="P4" s="13" t="s">
        <v>172</v>
      </c>
      <c r="Q4" s="13" t="s">
        <v>173</v>
      </c>
      <c r="R4" s="13" t="s">
        <v>174</v>
      </c>
      <c r="S4" s="13" t="s">
        <v>175</v>
      </c>
      <c r="T4" s="13" t="s">
        <v>176</v>
      </c>
      <c r="U4" s="13" t="s">
        <v>177</v>
      </c>
      <c r="V4" s="13" t="s">
        <v>178</v>
      </c>
      <c r="W4" s="13" t="s">
        <v>179</v>
      </c>
      <c r="X4" s="13" t="s">
        <v>180</v>
      </c>
      <c r="Y4" s="13" t="s">
        <v>181</v>
      </c>
      <c r="Z4" s="13" t="s">
        <v>182</v>
      </c>
      <c r="AA4" s="13" t="s">
        <v>183</v>
      </c>
      <c r="AB4" s="13" t="s">
        <v>184</v>
      </c>
      <c r="AC4" s="13" t="s">
        <v>185</v>
      </c>
      <c r="AD4" s="13" t="s">
        <v>184</v>
      </c>
      <c r="AE4" s="131" t="s">
        <v>186</v>
      </c>
      <c r="AF4" s="132"/>
      <c r="AG4" s="132"/>
      <c r="AH4" s="132"/>
      <c r="AI4" s="13" t="s">
        <v>187</v>
      </c>
      <c r="AJ4" s="13" t="s">
        <v>189</v>
      </c>
      <c r="AK4" s="13" t="s">
        <v>190</v>
      </c>
      <c r="AL4" s="22" t="s">
        <v>191</v>
      </c>
      <c r="AM4" s="23" t="s">
        <v>192</v>
      </c>
      <c r="AN4" s="23" t="s">
        <v>193</v>
      </c>
      <c r="AO4" s="23" t="s">
        <v>194</v>
      </c>
      <c r="AP4" s="23" t="s">
        <v>195</v>
      </c>
      <c r="AQ4" s="24" t="s">
        <v>196</v>
      </c>
      <c r="AR4" s="25" t="s">
        <v>197</v>
      </c>
      <c r="AS4" s="25" t="s">
        <v>198</v>
      </c>
      <c r="AT4" s="25" t="s">
        <v>199</v>
      </c>
      <c r="AU4" s="25" t="s">
        <v>200</v>
      </c>
      <c r="AV4" s="25" t="s">
        <v>201</v>
      </c>
      <c r="AW4" s="26" t="s">
        <v>202</v>
      </c>
      <c r="AX4" s="23" t="s">
        <v>203</v>
      </c>
      <c r="AY4" s="23" t="s">
        <v>204</v>
      </c>
      <c r="AZ4" s="23" t="s">
        <v>205</v>
      </c>
      <c r="BA4" s="23" t="s">
        <v>206</v>
      </c>
      <c r="BB4" s="23" t="s">
        <v>207</v>
      </c>
      <c r="BC4" s="27" t="s">
        <v>208</v>
      </c>
      <c r="BD4" s="25" t="s">
        <v>209</v>
      </c>
      <c r="BE4" s="28" t="s">
        <v>210</v>
      </c>
      <c r="BF4" s="25" t="s">
        <v>211</v>
      </c>
      <c r="BG4" s="25" t="s">
        <v>212</v>
      </c>
      <c r="BH4" s="25" t="s">
        <v>213</v>
      </c>
      <c r="BI4" s="29" t="s">
        <v>214</v>
      </c>
      <c r="BJ4" s="30" t="s">
        <v>215</v>
      </c>
      <c r="BK4" s="23" t="s">
        <v>216</v>
      </c>
      <c r="BL4" s="23" t="s">
        <v>217</v>
      </c>
      <c r="BM4" s="23" t="s">
        <v>218</v>
      </c>
      <c r="BN4" s="23" t="s">
        <v>219</v>
      </c>
      <c r="BO4" s="24" t="s">
        <v>220</v>
      </c>
      <c r="BP4" s="13" t="s">
        <v>221</v>
      </c>
      <c r="BQ4" s="13" t="s">
        <v>222</v>
      </c>
      <c r="BR4" s="31" t="s">
        <v>223</v>
      </c>
      <c r="BS4" s="32" t="s">
        <v>224</v>
      </c>
      <c r="BT4" s="32" t="s">
        <v>225</v>
      </c>
      <c r="BU4" s="32" t="s">
        <v>226</v>
      </c>
      <c r="BV4" s="134" t="s">
        <v>227</v>
      </c>
      <c r="BW4" s="134"/>
      <c r="BX4" s="32" t="s">
        <v>228</v>
      </c>
      <c r="BY4" s="32" t="s">
        <v>229</v>
      </c>
      <c r="BZ4" s="32" t="s">
        <v>230</v>
      </c>
      <c r="CA4" s="32" t="s">
        <v>231</v>
      </c>
      <c r="CB4" s="32" t="s">
        <v>232</v>
      </c>
      <c r="CC4" s="33" t="s">
        <v>233</v>
      </c>
      <c r="CD4" s="34" t="s">
        <v>234</v>
      </c>
      <c r="CE4" s="34" t="s">
        <v>235</v>
      </c>
      <c r="CF4" s="34" t="s">
        <v>236</v>
      </c>
      <c r="CG4" s="135" t="s">
        <v>237</v>
      </c>
      <c r="CH4" s="135"/>
      <c r="CI4" s="34" t="s">
        <v>238</v>
      </c>
      <c r="CJ4" s="34" t="s">
        <v>239</v>
      </c>
      <c r="CK4" s="34" t="s">
        <v>240</v>
      </c>
      <c r="CL4" s="34" t="s">
        <v>241</v>
      </c>
      <c r="CM4" s="34" t="s">
        <v>242</v>
      </c>
      <c r="CN4" s="31" t="s">
        <v>243</v>
      </c>
      <c r="CO4" s="32" t="s">
        <v>244</v>
      </c>
      <c r="CP4" s="32" t="s">
        <v>245</v>
      </c>
      <c r="CQ4" s="32" t="s">
        <v>246</v>
      </c>
      <c r="CR4" s="134" t="s">
        <v>247</v>
      </c>
      <c r="CS4" s="134"/>
      <c r="CT4" s="32" t="s">
        <v>248</v>
      </c>
      <c r="CU4" s="32" t="s">
        <v>249</v>
      </c>
      <c r="CV4" s="32" t="s">
        <v>250</v>
      </c>
      <c r="CW4" s="32" t="s">
        <v>251</v>
      </c>
      <c r="CX4" s="32" t="s">
        <v>252</v>
      </c>
      <c r="CY4" s="33" t="s">
        <v>253</v>
      </c>
      <c r="CZ4" s="34" t="s">
        <v>254</v>
      </c>
      <c r="DA4" s="34" t="s">
        <v>255</v>
      </c>
      <c r="DB4" s="34" t="s">
        <v>256</v>
      </c>
      <c r="DC4" s="135" t="s">
        <v>257</v>
      </c>
      <c r="DD4" s="135"/>
      <c r="DE4" s="34" t="s">
        <v>258</v>
      </c>
      <c r="DF4" s="34" t="s">
        <v>259</v>
      </c>
      <c r="DG4" s="34" t="s">
        <v>260</v>
      </c>
      <c r="DH4" s="34" t="s">
        <v>261</v>
      </c>
      <c r="DI4" s="34" t="s">
        <v>262</v>
      </c>
      <c r="DJ4" s="31" t="s">
        <v>263</v>
      </c>
      <c r="DK4" s="32" t="s">
        <v>264</v>
      </c>
      <c r="DL4" s="32" t="s">
        <v>265</v>
      </c>
      <c r="DM4" s="32" t="s">
        <v>266</v>
      </c>
      <c r="DN4" s="134" t="s">
        <v>267</v>
      </c>
      <c r="DO4" s="134"/>
      <c r="DP4" s="32" t="s">
        <v>268</v>
      </c>
      <c r="DQ4" s="32" t="s">
        <v>269</v>
      </c>
      <c r="DR4" s="32" t="s">
        <v>270</v>
      </c>
      <c r="DS4" s="32" t="s">
        <v>271</v>
      </c>
      <c r="DT4" s="35" t="s">
        <v>272</v>
      </c>
      <c r="DU4" s="13" t="s">
        <v>273</v>
      </c>
      <c r="DV4" s="13" t="s">
        <v>274</v>
      </c>
      <c r="DW4" s="13" t="s">
        <v>275</v>
      </c>
      <c r="DX4" s="13" t="s">
        <v>276</v>
      </c>
      <c r="DY4" s="13" t="s">
        <v>277</v>
      </c>
      <c r="DZ4" s="13" t="s">
        <v>278</v>
      </c>
      <c r="EA4" s="13" t="s">
        <v>279</v>
      </c>
      <c r="EB4" s="13" t="s">
        <v>280</v>
      </c>
      <c r="EC4" s="13" t="s">
        <v>281</v>
      </c>
      <c r="ED4" s="13" t="s">
        <v>188</v>
      </c>
      <c r="EE4" s="13" t="s">
        <v>282</v>
      </c>
      <c r="EF4" s="13" t="s">
        <v>188</v>
      </c>
      <c r="EG4" s="13" t="s">
        <v>283</v>
      </c>
      <c r="EH4" s="13" t="s">
        <v>284</v>
      </c>
      <c r="EI4" s="13" t="s">
        <v>285</v>
      </c>
      <c r="EJ4" s="13" t="s">
        <v>286</v>
      </c>
      <c r="EK4" s="13" t="s">
        <v>287</v>
      </c>
      <c r="EL4" s="13" t="s">
        <v>288</v>
      </c>
      <c r="EM4" s="13" t="s">
        <v>289</v>
      </c>
      <c r="EN4" s="13" t="s">
        <v>290</v>
      </c>
      <c r="EO4" s="13" t="s">
        <v>291</v>
      </c>
      <c r="EP4" s="13" t="s">
        <v>292</v>
      </c>
      <c r="EQ4" s="2"/>
    </row>
    <row r="5" spans="1:147" ht="229.5" x14ac:dyDescent="0.2">
      <c r="A5" s="6" t="s">
        <v>293</v>
      </c>
      <c r="B5" s="36"/>
      <c r="C5" s="37"/>
      <c r="D5" s="37"/>
      <c r="E5" s="37"/>
      <c r="F5" s="37" t="s">
        <v>294</v>
      </c>
      <c r="G5" s="37"/>
      <c r="H5" s="37"/>
      <c r="I5" s="37"/>
      <c r="J5" s="38"/>
      <c r="K5" s="37"/>
      <c r="L5" s="37"/>
      <c r="M5" s="37"/>
      <c r="N5" s="37"/>
      <c r="O5" s="37" t="s">
        <v>295</v>
      </c>
      <c r="P5" s="37" t="s">
        <v>296</v>
      </c>
      <c r="Q5" s="37"/>
      <c r="R5" s="37"/>
      <c r="S5" s="37"/>
      <c r="T5" s="37"/>
      <c r="U5" s="37"/>
      <c r="V5" s="37" t="s">
        <v>297</v>
      </c>
      <c r="W5" s="37" t="s">
        <v>298</v>
      </c>
      <c r="X5" s="37" t="s">
        <v>296</v>
      </c>
      <c r="Y5" s="37" t="s">
        <v>299</v>
      </c>
      <c r="Z5" s="37"/>
      <c r="AA5" s="37" t="s">
        <v>299</v>
      </c>
      <c r="AB5" s="37"/>
      <c r="AC5" s="37" t="s">
        <v>299</v>
      </c>
      <c r="AD5" s="37"/>
      <c r="AE5" s="37" t="s">
        <v>300</v>
      </c>
      <c r="AF5" s="37" t="s">
        <v>301</v>
      </c>
      <c r="AG5" s="37" t="s">
        <v>302</v>
      </c>
      <c r="AH5" s="39" t="s">
        <v>303</v>
      </c>
      <c r="AI5" s="37" t="s">
        <v>304</v>
      </c>
      <c r="AJ5" s="37" t="s">
        <v>313</v>
      </c>
      <c r="AK5" s="37" t="s">
        <v>296</v>
      </c>
      <c r="AL5" s="40"/>
      <c r="AM5" s="37" t="s">
        <v>306</v>
      </c>
      <c r="AN5" s="37" t="s">
        <v>307</v>
      </c>
      <c r="AO5" s="37"/>
      <c r="AP5" s="37" t="s">
        <v>308</v>
      </c>
      <c r="AQ5" s="41"/>
      <c r="AR5" s="37"/>
      <c r="AS5" s="37" t="s">
        <v>306</v>
      </c>
      <c r="AT5" s="37" t="s">
        <v>307</v>
      </c>
      <c r="AU5" s="37"/>
      <c r="AV5" s="37" t="s">
        <v>308</v>
      </c>
      <c r="AW5" s="42"/>
      <c r="AX5" s="37"/>
      <c r="AY5" s="37" t="s">
        <v>306</v>
      </c>
      <c r="AZ5" s="37" t="s">
        <v>307</v>
      </c>
      <c r="BA5" s="37"/>
      <c r="BB5" s="37" t="s">
        <v>308</v>
      </c>
      <c r="BC5" s="41"/>
      <c r="BD5" s="37"/>
      <c r="BE5" s="37" t="s">
        <v>306</v>
      </c>
      <c r="BF5" s="37" t="s">
        <v>307</v>
      </c>
      <c r="BG5" s="37"/>
      <c r="BH5" s="37" t="s">
        <v>308</v>
      </c>
      <c r="BI5" s="42"/>
      <c r="BJ5" s="37"/>
      <c r="BK5" s="37" t="s">
        <v>306</v>
      </c>
      <c r="BL5" s="37" t="s">
        <v>307</v>
      </c>
      <c r="BM5" s="37"/>
      <c r="BN5" s="37" t="s">
        <v>308</v>
      </c>
      <c r="BO5" s="41"/>
      <c r="BP5" s="37" t="s">
        <v>314</v>
      </c>
      <c r="BQ5" s="37" t="s">
        <v>296</v>
      </c>
      <c r="BR5" s="43" t="s">
        <v>296</v>
      </c>
      <c r="BS5" s="37" t="s">
        <v>308</v>
      </c>
      <c r="BT5" s="37"/>
      <c r="BU5" s="37"/>
      <c r="BV5" s="37" t="s">
        <v>309</v>
      </c>
      <c r="BW5" s="37" t="s">
        <v>310</v>
      </c>
      <c r="BX5" s="37" t="s">
        <v>315</v>
      </c>
      <c r="BY5" s="37"/>
      <c r="BZ5" s="37" t="s">
        <v>311</v>
      </c>
      <c r="CA5" s="37" t="s">
        <v>312</v>
      </c>
      <c r="CB5" s="37" t="s">
        <v>296</v>
      </c>
      <c r="CC5" s="40" t="s">
        <v>296</v>
      </c>
      <c r="CD5" s="37" t="s">
        <v>308</v>
      </c>
      <c r="CE5" s="37"/>
      <c r="CF5" s="37"/>
      <c r="CG5" s="37" t="s">
        <v>309</v>
      </c>
      <c r="CH5" s="37" t="s">
        <v>310</v>
      </c>
      <c r="CI5" s="37" t="s">
        <v>315</v>
      </c>
      <c r="CJ5" s="37"/>
      <c r="CK5" s="37" t="s">
        <v>311</v>
      </c>
      <c r="CL5" s="37" t="s">
        <v>312</v>
      </c>
      <c r="CM5" s="37" t="s">
        <v>296</v>
      </c>
      <c r="CN5" s="43" t="s">
        <v>296</v>
      </c>
      <c r="CO5" s="37" t="s">
        <v>308</v>
      </c>
      <c r="CP5" s="37"/>
      <c r="CQ5" s="37"/>
      <c r="CR5" s="37" t="s">
        <v>309</v>
      </c>
      <c r="CS5" s="37" t="s">
        <v>310</v>
      </c>
      <c r="CT5" s="37" t="s">
        <v>315</v>
      </c>
      <c r="CU5" s="37"/>
      <c r="CV5" s="37" t="s">
        <v>311</v>
      </c>
      <c r="CW5" s="37" t="s">
        <v>312</v>
      </c>
      <c r="CX5" s="37" t="s">
        <v>296</v>
      </c>
      <c r="CY5" s="40" t="s">
        <v>296</v>
      </c>
      <c r="CZ5" s="37" t="s">
        <v>308</v>
      </c>
      <c r="DA5" s="37"/>
      <c r="DB5" s="37"/>
      <c r="DC5" s="37" t="s">
        <v>309</v>
      </c>
      <c r="DD5" s="37" t="s">
        <v>310</v>
      </c>
      <c r="DE5" s="37" t="s">
        <v>315</v>
      </c>
      <c r="DF5" s="37"/>
      <c r="DG5" s="37" t="s">
        <v>311</v>
      </c>
      <c r="DH5" s="37" t="s">
        <v>312</v>
      </c>
      <c r="DI5" s="37" t="s">
        <v>296</v>
      </c>
      <c r="DJ5" s="43" t="s">
        <v>296</v>
      </c>
      <c r="DK5" s="37" t="s">
        <v>308</v>
      </c>
      <c r="DL5" s="37"/>
      <c r="DM5" s="37"/>
      <c r="DN5" s="37" t="s">
        <v>309</v>
      </c>
      <c r="DO5" s="37" t="s">
        <v>310</v>
      </c>
      <c r="DP5" s="37" t="s">
        <v>315</v>
      </c>
      <c r="DQ5" s="37"/>
      <c r="DR5" s="37" t="s">
        <v>311</v>
      </c>
      <c r="DS5" s="37" t="s">
        <v>312</v>
      </c>
      <c r="DT5" s="42" t="s">
        <v>296</v>
      </c>
      <c r="DU5" s="37" t="s">
        <v>305</v>
      </c>
      <c r="DV5" s="37" t="s">
        <v>316</v>
      </c>
      <c r="DW5" s="37" t="s">
        <v>296</v>
      </c>
      <c r="DX5" s="37" t="s">
        <v>317</v>
      </c>
      <c r="DY5" s="37" t="s">
        <v>296</v>
      </c>
      <c r="DZ5" s="37"/>
      <c r="EA5" s="37"/>
      <c r="EB5" s="37" t="s">
        <v>308</v>
      </c>
      <c r="EC5" s="37" t="s">
        <v>318</v>
      </c>
      <c r="ED5" s="37" t="s">
        <v>296</v>
      </c>
      <c r="EE5" s="37" t="s">
        <v>308</v>
      </c>
      <c r="EF5" s="37"/>
      <c r="EG5" s="37" t="s">
        <v>319</v>
      </c>
      <c r="EH5" s="37" t="s">
        <v>320</v>
      </c>
      <c r="EI5" s="37" t="s">
        <v>296</v>
      </c>
      <c r="EJ5" s="37" t="s">
        <v>321</v>
      </c>
      <c r="EK5" s="37" t="s">
        <v>296</v>
      </c>
      <c r="EL5" s="37"/>
      <c r="EM5" s="37" t="s">
        <v>322</v>
      </c>
      <c r="EN5" s="37" t="s">
        <v>308</v>
      </c>
      <c r="EO5" s="37" t="s">
        <v>323</v>
      </c>
      <c r="EP5" s="37" t="s">
        <v>324</v>
      </c>
      <c r="EQ5" s="7"/>
    </row>
    <row r="6" spans="1:147" ht="25.5" x14ac:dyDescent="0.2">
      <c r="A6" s="8" t="s">
        <v>325</v>
      </c>
      <c r="B6" s="44"/>
      <c r="C6" s="45"/>
      <c r="D6" s="45"/>
      <c r="E6" s="45"/>
      <c r="F6" s="45"/>
      <c r="G6" s="45"/>
      <c r="H6" s="45"/>
      <c r="I6" s="45"/>
      <c r="J6" s="46"/>
      <c r="K6" s="45"/>
      <c r="L6" s="45"/>
      <c r="M6" s="45"/>
      <c r="N6" s="45"/>
      <c r="O6" s="45"/>
      <c r="P6" s="45"/>
      <c r="Q6" s="45"/>
      <c r="R6" s="45"/>
      <c r="S6" s="45"/>
      <c r="T6" s="45"/>
      <c r="U6" s="45"/>
      <c r="V6" s="45"/>
      <c r="W6" s="45"/>
      <c r="X6" s="45"/>
      <c r="Y6" s="45"/>
      <c r="Z6" s="45"/>
      <c r="AA6" s="45"/>
      <c r="AB6" s="45"/>
      <c r="AC6" s="45"/>
      <c r="AD6" s="45"/>
      <c r="AE6" s="45"/>
      <c r="AF6" s="45" t="s">
        <v>296</v>
      </c>
      <c r="AG6" s="45"/>
      <c r="AH6" s="45" t="s">
        <v>296</v>
      </c>
      <c r="AI6" s="45"/>
      <c r="AJ6" s="45"/>
      <c r="AK6" s="45"/>
      <c r="AL6" s="123" t="s">
        <v>326</v>
      </c>
      <c r="AM6" s="124"/>
      <c r="AN6" s="124"/>
      <c r="AO6" s="124"/>
      <c r="AP6" s="124"/>
      <c r="AQ6" s="125"/>
      <c r="AR6" s="120" t="s">
        <v>327</v>
      </c>
      <c r="AS6" s="121"/>
      <c r="AT6" s="121"/>
      <c r="AU6" s="121"/>
      <c r="AV6" s="121"/>
      <c r="AW6" s="122"/>
      <c r="AX6" s="123" t="s">
        <v>328</v>
      </c>
      <c r="AY6" s="124"/>
      <c r="AZ6" s="124"/>
      <c r="BA6" s="124"/>
      <c r="BB6" s="124"/>
      <c r="BC6" s="125"/>
      <c r="BD6" s="127" t="s">
        <v>329</v>
      </c>
      <c r="BE6" s="121"/>
      <c r="BF6" s="121"/>
      <c r="BG6" s="121"/>
      <c r="BH6" s="121"/>
      <c r="BI6" s="122"/>
      <c r="BJ6" s="126" t="s">
        <v>330</v>
      </c>
      <c r="BK6" s="124"/>
      <c r="BL6" s="124"/>
      <c r="BM6" s="124"/>
      <c r="BN6" s="124"/>
      <c r="BO6" s="125"/>
      <c r="BP6" s="45"/>
      <c r="BQ6" s="45"/>
      <c r="BR6" s="120" t="s">
        <v>331</v>
      </c>
      <c r="BS6" s="121"/>
      <c r="BT6" s="121"/>
      <c r="BU6" s="121"/>
      <c r="BV6" s="121"/>
      <c r="BW6" s="121"/>
      <c r="BX6" s="121"/>
      <c r="BY6" s="121"/>
      <c r="BZ6" s="121"/>
      <c r="CA6" s="121"/>
      <c r="CB6" s="121"/>
      <c r="CC6" s="123" t="s">
        <v>332</v>
      </c>
      <c r="CD6" s="124"/>
      <c r="CE6" s="124"/>
      <c r="CF6" s="124"/>
      <c r="CG6" s="124"/>
      <c r="CH6" s="124"/>
      <c r="CI6" s="124"/>
      <c r="CJ6" s="124"/>
      <c r="CK6" s="124"/>
      <c r="CL6" s="124"/>
      <c r="CM6" s="125"/>
      <c r="CN6" s="120" t="s">
        <v>333</v>
      </c>
      <c r="CO6" s="121"/>
      <c r="CP6" s="121"/>
      <c r="CQ6" s="121"/>
      <c r="CR6" s="121"/>
      <c r="CS6" s="121"/>
      <c r="CT6" s="121"/>
      <c r="CU6" s="121"/>
      <c r="CV6" s="121"/>
      <c r="CW6" s="121"/>
      <c r="CX6" s="121"/>
      <c r="CY6" s="123" t="s">
        <v>334</v>
      </c>
      <c r="CZ6" s="124"/>
      <c r="DA6" s="124"/>
      <c r="DB6" s="124"/>
      <c r="DC6" s="124"/>
      <c r="DD6" s="124"/>
      <c r="DE6" s="124"/>
      <c r="DF6" s="124"/>
      <c r="DG6" s="124"/>
      <c r="DH6" s="124"/>
      <c r="DI6" s="124"/>
      <c r="DJ6" s="120" t="s">
        <v>335</v>
      </c>
      <c r="DK6" s="121"/>
      <c r="DL6" s="121"/>
      <c r="DM6" s="121"/>
      <c r="DN6" s="121"/>
      <c r="DO6" s="121"/>
      <c r="DP6" s="121"/>
      <c r="DQ6" s="121"/>
      <c r="DR6" s="121"/>
      <c r="DS6" s="121"/>
      <c r="DT6" s="121"/>
      <c r="DU6" s="45"/>
      <c r="DV6" s="45"/>
      <c r="DW6" s="45"/>
      <c r="DX6" s="45"/>
      <c r="DY6" s="45"/>
      <c r="DZ6" s="45"/>
      <c r="EA6" s="45"/>
      <c r="EB6" s="45"/>
      <c r="EC6" s="45"/>
      <c r="ED6" s="45"/>
      <c r="EE6" s="45"/>
      <c r="EF6" s="45"/>
      <c r="EG6" s="45"/>
      <c r="EH6" s="45"/>
      <c r="EI6" s="45"/>
      <c r="EJ6" s="45"/>
      <c r="EK6" s="45"/>
      <c r="EL6" s="45"/>
      <c r="EM6" s="45"/>
      <c r="EN6" s="45"/>
      <c r="EO6" s="45"/>
      <c r="EP6" s="45"/>
      <c r="EQ6" s="9"/>
    </row>
    <row r="7" spans="1:147" ht="38.25" x14ac:dyDescent="0.2">
      <c r="A7" s="12">
        <v>17</v>
      </c>
      <c r="B7" s="47">
        <v>42478.739583333336</v>
      </c>
      <c r="C7" s="13" t="s">
        <v>336</v>
      </c>
      <c r="D7" s="13" t="s">
        <v>337</v>
      </c>
      <c r="E7" s="13" t="s">
        <v>338</v>
      </c>
      <c r="F7" s="13">
        <v>1</v>
      </c>
      <c r="G7" s="13" t="s">
        <v>339</v>
      </c>
      <c r="H7" s="13" t="s">
        <v>340</v>
      </c>
      <c r="I7" s="21"/>
      <c r="J7" s="48">
        <v>41786157025</v>
      </c>
      <c r="K7" s="13"/>
      <c r="L7" s="13"/>
      <c r="M7" s="13" t="s">
        <v>341</v>
      </c>
      <c r="N7" s="21"/>
      <c r="O7" s="13">
        <v>2</v>
      </c>
      <c r="P7" s="49" t="s">
        <v>342</v>
      </c>
      <c r="Q7" s="13" t="s">
        <v>343</v>
      </c>
      <c r="R7" s="13">
        <v>33</v>
      </c>
      <c r="S7" s="13">
        <v>7260</v>
      </c>
      <c r="T7" s="13" t="s">
        <v>344</v>
      </c>
      <c r="U7" s="13" t="s">
        <v>345</v>
      </c>
      <c r="V7" s="13" t="s">
        <v>346</v>
      </c>
      <c r="W7" s="13" t="s">
        <v>347</v>
      </c>
      <c r="X7" s="21"/>
      <c r="Y7" s="13">
        <v>2</v>
      </c>
      <c r="Z7" s="21"/>
      <c r="AA7" s="13">
        <v>2</v>
      </c>
      <c r="AB7" s="21"/>
      <c r="AC7" s="13">
        <v>2</v>
      </c>
      <c r="AD7" s="21"/>
      <c r="AE7" s="13">
        <v>2</v>
      </c>
      <c r="AF7" s="21"/>
      <c r="AG7" s="13">
        <v>2</v>
      </c>
      <c r="AH7" s="21"/>
      <c r="AI7" s="13" t="s">
        <v>346</v>
      </c>
      <c r="AJ7" s="13" t="s">
        <v>348</v>
      </c>
      <c r="AK7" s="21"/>
      <c r="AL7" s="21"/>
      <c r="AM7" s="13"/>
      <c r="AN7" s="13"/>
      <c r="AO7" s="21"/>
      <c r="AP7" s="21"/>
      <c r="AQ7" s="21"/>
      <c r="AR7" s="13">
        <v>22</v>
      </c>
      <c r="AS7" s="13" t="s">
        <v>349</v>
      </c>
      <c r="AT7" s="13"/>
      <c r="AU7" s="21"/>
      <c r="AV7" s="13">
        <v>1</v>
      </c>
      <c r="AW7" s="13" t="s">
        <v>350</v>
      </c>
      <c r="AX7" s="21"/>
      <c r="AY7" s="13"/>
      <c r="AZ7" s="13"/>
      <c r="BA7" s="21"/>
      <c r="BB7" s="21"/>
      <c r="BC7" s="21"/>
      <c r="BD7" s="21"/>
      <c r="BE7" s="13"/>
      <c r="BF7" s="13"/>
      <c r="BG7" s="21"/>
      <c r="BH7" s="21"/>
      <c r="BI7" s="21"/>
      <c r="BJ7" s="13">
        <v>3</v>
      </c>
      <c r="BK7" s="13" t="s">
        <v>346</v>
      </c>
      <c r="BL7" s="13"/>
      <c r="BM7" s="21"/>
      <c r="BN7" s="13">
        <v>2</v>
      </c>
      <c r="BO7" s="21"/>
      <c r="BP7" s="13" t="s">
        <v>346</v>
      </c>
      <c r="BQ7" s="21"/>
      <c r="BR7" s="21"/>
      <c r="BS7" s="21"/>
      <c r="BT7" s="21"/>
      <c r="BU7" s="21"/>
      <c r="BV7" s="21"/>
      <c r="BW7" s="21"/>
      <c r="BX7" s="21"/>
      <c r="BY7" s="21"/>
      <c r="BZ7" s="13"/>
      <c r="CA7" s="21"/>
      <c r="CB7" s="21"/>
      <c r="CC7" s="21"/>
      <c r="CD7" s="13">
        <v>1</v>
      </c>
      <c r="CE7" s="49" t="s">
        <v>351</v>
      </c>
      <c r="CF7" s="21"/>
      <c r="CG7" s="21"/>
      <c r="CH7" s="21"/>
      <c r="CI7" s="13">
        <v>1</v>
      </c>
      <c r="CJ7" s="21"/>
      <c r="CK7" s="13"/>
      <c r="CL7" s="21"/>
      <c r="CM7" s="21"/>
      <c r="CN7" s="21"/>
      <c r="CO7" s="21"/>
      <c r="CP7" s="21"/>
      <c r="CQ7" s="21"/>
      <c r="CR7" s="21"/>
      <c r="CS7" s="21"/>
      <c r="CT7" s="21"/>
      <c r="CU7" s="21"/>
      <c r="CV7" s="13"/>
      <c r="CW7" s="21"/>
      <c r="CX7" s="21"/>
      <c r="CY7" s="21"/>
      <c r="CZ7" s="21"/>
      <c r="DA7" s="21"/>
      <c r="DB7" s="21"/>
      <c r="DC7" s="21"/>
      <c r="DD7" s="21"/>
      <c r="DE7" s="21"/>
      <c r="DF7" s="21"/>
      <c r="DG7" s="13"/>
      <c r="DH7" s="21"/>
      <c r="DI7" s="21"/>
      <c r="DJ7" s="21"/>
      <c r="DK7" s="21"/>
      <c r="DL7" s="21"/>
      <c r="DM7" s="21"/>
      <c r="DN7" s="21"/>
      <c r="DO7" s="21"/>
      <c r="DP7" s="21"/>
      <c r="DQ7" s="21"/>
      <c r="DR7" s="13"/>
      <c r="DS7" s="21"/>
      <c r="DT7" s="21"/>
      <c r="DU7" s="21"/>
      <c r="DV7" s="21"/>
      <c r="DW7" s="21"/>
      <c r="DX7" s="21"/>
      <c r="DY7" s="21"/>
      <c r="DZ7" s="21"/>
      <c r="EA7" s="21"/>
      <c r="EB7" s="13">
        <v>1</v>
      </c>
      <c r="EC7" s="13" t="s">
        <v>352</v>
      </c>
      <c r="ED7" s="21"/>
      <c r="EE7" s="13">
        <v>999</v>
      </c>
      <c r="EF7" s="21"/>
      <c r="EG7" s="13">
        <v>1</v>
      </c>
      <c r="EH7" s="13">
        <v>4</v>
      </c>
      <c r="EI7" s="21"/>
      <c r="EJ7" s="13">
        <v>999</v>
      </c>
      <c r="EK7" s="21"/>
      <c r="EL7" s="21"/>
      <c r="EM7" s="13">
        <v>3</v>
      </c>
      <c r="EN7" s="13">
        <v>1</v>
      </c>
      <c r="EO7" s="13">
        <v>3</v>
      </c>
      <c r="EP7" s="13">
        <v>1</v>
      </c>
    </row>
    <row r="8" spans="1:147" ht="89.25" x14ac:dyDescent="0.2">
      <c r="A8" s="12">
        <v>18</v>
      </c>
      <c r="B8" s="47">
        <v>42478.756249999999</v>
      </c>
      <c r="C8" s="13" t="s">
        <v>336</v>
      </c>
      <c r="D8" s="13" t="s">
        <v>353</v>
      </c>
      <c r="E8" s="13" t="s">
        <v>354</v>
      </c>
      <c r="F8" s="13">
        <v>1</v>
      </c>
      <c r="G8" s="13" t="s">
        <v>355</v>
      </c>
      <c r="H8" s="13" t="s">
        <v>356</v>
      </c>
      <c r="I8" s="13" t="s">
        <v>357</v>
      </c>
      <c r="J8" s="14">
        <v>355682151684</v>
      </c>
      <c r="K8" s="13" t="s">
        <v>358</v>
      </c>
      <c r="L8" s="13" t="s">
        <v>358</v>
      </c>
      <c r="M8" s="13" t="s">
        <v>359</v>
      </c>
      <c r="N8" s="13" t="s">
        <v>360</v>
      </c>
      <c r="O8" s="13">
        <v>2</v>
      </c>
      <c r="P8" s="49" t="s">
        <v>361</v>
      </c>
      <c r="Q8" s="13" t="s">
        <v>362</v>
      </c>
      <c r="R8" s="13">
        <v>60</v>
      </c>
      <c r="S8" s="13">
        <v>1544</v>
      </c>
      <c r="T8" s="13" t="s">
        <v>363</v>
      </c>
      <c r="U8" s="13" t="s">
        <v>364</v>
      </c>
      <c r="V8" s="13" t="s">
        <v>365</v>
      </c>
      <c r="W8" s="13" t="s">
        <v>366</v>
      </c>
      <c r="X8" s="21"/>
      <c r="Y8" s="13">
        <v>999</v>
      </c>
      <c r="Z8" s="21"/>
      <c r="AA8" s="13">
        <v>999</v>
      </c>
      <c r="AB8" s="21"/>
      <c r="AC8" s="13">
        <v>999</v>
      </c>
      <c r="AD8" s="21"/>
      <c r="AE8" s="13">
        <v>999</v>
      </c>
      <c r="AF8" s="21"/>
      <c r="AG8" s="13">
        <v>999</v>
      </c>
      <c r="AH8" s="21"/>
      <c r="AI8" s="13" t="s">
        <v>346</v>
      </c>
      <c r="AJ8" s="13" t="s">
        <v>367</v>
      </c>
      <c r="AK8" s="13" t="s">
        <v>368</v>
      </c>
      <c r="AL8" s="13">
        <v>135</v>
      </c>
      <c r="AM8" s="13" t="s">
        <v>346</v>
      </c>
      <c r="AN8" s="13"/>
      <c r="AO8" s="21"/>
      <c r="AP8" s="13">
        <v>1</v>
      </c>
      <c r="AQ8" s="13" t="s">
        <v>369</v>
      </c>
      <c r="AR8" s="13">
        <v>5</v>
      </c>
      <c r="AS8" s="13" t="s">
        <v>346</v>
      </c>
      <c r="AT8" s="13"/>
      <c r="AU8" s="21"/>
      <c r="AV8" s="13">
        <v>2</v>
      </c>
      <c r="AW8" s="21"/>
      <c r="AX8" s="13">
        <v>150</v>
      </c>
      <c r="AY8" s="13" t="s">
        <v>346</v>
      </c>
      <c r="AZ8" s="13"/>
      <c r="BA8" s="21"/>
      <c r="BB8" s="13">
        <v>2</v>
      </c>
      <c r="BC8" s="21"/>
      <c r="BD8" s="21"/>
      <c r="BE8" s="13"/>
      <c r="BF8" s="13"/>
      <c r="BG8" s="21"/>
      <c r="BH8" s="21"/>
      <c r="BI8" s="21"/>
      <c r="BJ8" s="13">
        <v>12</v>
      </c>
      <c r="BK8" s="13" t="s">
        <v>346</v>
      </c>
      <c r="BL8" s="13"/>
      <c r="BM8" s="21"/>
      <c r="BN8" s="13">
        <v>2</v>
      </c>
      <c r="BO8" s="21"/>
      <c r="BP8" s="13" t="s">
        <v>367</v>
      </c>
      <c r="BQ8" s="13" t="s">
        <v>370</v>
      </c>
      <c r="BR8" s="13" t="s">
        <v>371</v>
      </c>
      <c r="BS8" s="13">
        <v>1</v>
      </c>
      <c r="BT8" s="13">
        <v>1868</v>
      </c>
      <c r="BU8" s="13" t="s">
        <v>372</v>
      </c>
      <c r="BV8" s="21"/>
      <c r="BW8" s="21"/>
      <c r="BX8" s="13" t="s">
        <v>365</v>
      </c>
      <c r="BY8" s="21"/>
      <c r="BZ8" s="13" t="s">
        <v>373</v>
      </c>
      <c r="CA8" s="21"/>
      <c r="CB8" s="21"/>
      <c r="CC8" s="21"/>
      <c r="CD8" s="13">
        <v>1</v>
      </c>
      <c r="CE8" s="13">
        <v>1868</v>
      </c>
      <c r="CF8" s="21"/>
      <c r="CG8" s="21"/>
      <c r="CH8" s="21"/>
      <c r="CI8" s="13">
        <v>2</v>
      </c>
      <c r="CJ8" s="21"/>
      <c r="CK8" s="13"/>
      <c r="CL8" s="21"/>
      <c r="CM8" s="21"/>
      <c r="CN8" s="21"/>
      <c r="CO8" s="13">
        <v>2</v>
      </c>
      <c r="CP8" s="21"/>
      <c r="CQ8" s="21"/>
      <c r="CR8" s="21"/>
      <c r="CS8" s="21"/>
      <c r="CT8" s="13">
        <v>2</v>
      </c>
      <c r="CU8" s="21"/>
      <c r="CV8" s="13"/>
      <c r="CW8" s="21"/>
      <c r="CX8" s="21"/>
      <c r="CY8" s="21"/>
      <c r="CZ8" s="21"/>
      <c r="DA8" s="21"/>
      <c r="DB8" s="21"/>
      <c r="DC8" s="21"/>
      <c r="DD8" s="21"/>
      <c r="DE8" s="21"/>
      <c r="DF8" s="21"/>
      <c r="DG8" s="13"/>
      <c r="DH8" s="21"/>
      <c r="DI8" s="21"/>
      <c r="DJ8" s="21"/>
      <c r="DK8" s="13">
        <v>1</v>
      </c>
      <c r="DL8" s="13">
        <v>1868</v>
      </c>
      <c r="DM8" s="21"/>
      <c r="DN8" s="21"/>
      <c r="DO8" s="21"/>
      <c r="DP8" s="13">
        <v>2</v>
      </c>
      <c r="DQ8" s="21"/>
      <c r="DR8" s="13"/>
      <c r="DS8" s="21"/>
      <c r="DT8" s="21"/>
      <c r="DU8" s="21"/>
      <c r="DV8" s="13"/>
      <c r="DW8" s="21"/>
      <c r="DX8" s="21"/>
      <c r="DY8" s="21"/>
      <c r="DZ8" s="21"/>
      <c r="EA8" s="21"/>
      <c r="EB8" s="13">
        <v>999</v>
      </c>
      <c r="EC8" s="13"/>
      <c r="ED8" s="21"/>
      <c r="EE8" s="13">
        <v>1</v>
      </c>
      <c r="EF8" s="13" t="s">
        <v>374</v>
      </c>
      <c r="EG8" s="13">
        <v>1</v>
      </c>
      <c r="EH8" s="13">
        <v>4</v>
      </c>
      <c r="EI8" s="13" t="s">
        <v>375</v>
      </c>
      <c r="EJ8" s="13">
        <v>4</v>
      </c>
      <c r="EK8" s="13" t="s">
        <v>376</v>
      </c>
      <c r="EL8" s="13" t="s">
        <v>377</v>
      </c>
      <c r="EM8" s="13">
        <v>3</v>
      </c>
      <c r="EN8" s="13">
        <v>1</v>
      </c>
      <c r="EO8" s="13">
        <v>3</v>
      </c>
      <c r="EP8" s="13">
        <v>1</v>
      </c>
    </row>
    <row r="9" spans="1:147" ht="38.25" x14ac:dyDescent="0.2">
      <c r="A9" s="12">
        <v>19</v>
      </c>
      <c r="B9" s="47">
        <v>42478.786111111112</v>
      </c>
      <c r="C9" s="13" t="s">
        <v>336</v>
      </c>
      <c r="D9" s="13" t="s">
        <v>378</v>
      </c>
      <c r="E9" s="13" t="s">
        <v>379</v>
      </c>
      <c r="F9" s="13">
        <v>1</v>
      </c>
      <c r="G9" s="13" t="s">
        <v>380</v>
      </c>
      <c r="H9" s="13" t="s">
        <v>381</v>
      </c>
      <c r="I9" s="21"/>
      <c r="J9" s="14">
        <v>355672155234</v>
      </c>
      <c r="K9" s="13"/>
      <c r="L9" s="13"/>
      <c r="M9" s="13" t="s">
        <v>382</v>
      </c>
      <c r="N9" s="13" t="s">
        <v>383</v>
      </c>
      <c r="O9" s="13">
        <v>2</v>
      </c>
      <c r="P9" s="49" t="s">
        <v>384</v>
      </c>
      <c r="Q9" s="13" t="s">
        <v>385</v>
      </c>
      <c r="R9" s="13" t="s">
        <v>386</v>
      </c>
      <c r="S9" s="13">
        <v>1001</v>
      </c>
      <c r="T9" s="13" t="s">
        <v>387</v>
      </c>
      <c r="U9" s="13" t="s">
        <v>364</v>
      </c>
      <c r="V9" s="13" t="s">
        <v>388</v>
      </c>
      <c r="W9" s="13" t="s">
        <v>388</v>
      </c>
      <c r="X9" s="21"/>
      <c r="Y9" s="13">
        <v>999</v>
      </c>
      <c r="Z9" s="21"/>
      <c r="AA9" s="13">
        <v>999</v>
      </c>
      <c r="AB9" s="21"/>
      <c r="AC9" s="13">
        <v>999</v>
      </c>
      <c r="AD9" s="21"/>
      <c r="AE9" s="13">
        <v>2</v>
      </c>
      <c r="AF9" s="21"/>
      <c r="AG9" s="13">
        <v>2</v>
      </c>
      <c r="AH9" s="21"/>
      <c r="AI9" s="13" t="s">
        <v>365</v>
      </c>
      <c r="AJ9" s="13" t="s">
        <v>390</v>
      </c>
      <c r="AK9" s="13" t="s">
        <v>391</v>
      </c>
      <c r="AL9" s="13">
        <v>150</v>
      </c>
      <c r="AM9" s="13" t="s">
        <v>365</v>
      </c>
      <c r="AN9" s="13"/>
      <c r="AO9" s="21"/>
      <c r="AP9" s="13">
        <v>2</v>
      </c>
      <c r="AQ9" s="21"/>
      <c r="AR9" s="13">
        <v>7</v>
      </c>
      <c r="AS9" s="13" t="s">
        <v>365</v>
      </c>
      <c r="AT9" s="13"/>
      <c r="AU9" s="21"/>
      <c r="AV9" s="13">
        <v>1</v>
      </c>
      <c r="AW9" s="13" t="s">
        <v>392</v>
      </c>
      <c r="AX9" s="13">
        <v>105</v>
      </c>
      <c r="AY9" s="13" t="s">
        <v>365</v>
      </c>
      <c r="AZ9" s="13"/>
      <c r="BA9" s="21"/>
      <c r="BB9" s="13">
        <v>2</v>
      </c>
      <c r="BC9" s="21"/>
      <c r="BD9" s="13">
        <v>6</v>
      </c>
      <c r="BE9" s="13" t="s">
        <v>346</v>
      </c>
      <c r="BF9" s="13"/>
      <c r="BG9" s="21"/>
      <c r="BH9" s="13">
        <v>2</v>
      </c>
      <c r="BI9" s="21"/>
      <c r="BJ9" s="13">
        <v>5</v>
      </c>
      <c r="BK9" s="13" t="s">
        <v>346</v>
      </c>
      <c r="BL9" s="13"/>
      <c r="BM9" s="21"/>
      <c r="BN9" s="13">
        <v>2</v>
      </c>
      <c r="BO9" s="21"/>
      <c r="BP9" s="13" t="s">
        <v>373</v>
      </c>
      <c r="BQ9" s="13" t="s">
        <v>391</v>
      </c>
      <c r="BR9" s="13" t="s">
        <v>393</v>
      </c>
      <c r="BS9" s="13">
        <v>2</v>
      </c>
      <c r="BT9" s="21"/>
      <c r="BU9" s="13" t="s">
        <v>389</v>
      </c>
      <c r="BV9" s="13">
        <v>1970</v>
      </c>
      <c r="BW9" s="13" t="s">
        <v>394</v>
      </c>
      <c r="BX9" s="13" t="s">
        <v>365</v>
      </c>
      <c r="BY9" s="21"/>
      <c r="BZ9" s="13" t="s">
        <v>390</v>
      </c>
      <c r="CA9" s="13">
        <v>3</v>
      </c>
      <c r="CB9" s="21"/>
      <c r="CC9" s="21"/>
      <c r="CD9" s="13">
        <v>999</v>
      </c>
      <c r="CE9" s="21"/>
      <c r="CF9" s="21"/>
      <c r="CG9" s="21"/>
      <c r="CH9" s="21"/>
      <c r="CI9" s="13" t="s">
        <v>365</v>
      </c>
      <c r="CJ9" s="21"/>
      <c r="CK9" s="13"/>
      <c r="CL9" s="13">
        <v>3</v>
      </c>
      <c r="CM9" s="21"/>
      <c r="CN9" s="21"/>
      <c r="CO9" s="13">
        <v>999</v>
      </c>
      <c r="CP9" s="21"/>
      <c r="CQ9" s="21"/>
      <c r="CR9" s="21"/>
      <c r="CS9" s="21"/>
      <c r="CT9" s="13" t="s">
        <v>365</v>
      </c>
      <c r="CU9" s="21"/>
      <c r="CV9" s="13"/>
      <c r="CW9" s="13">
        <v>3</v>
      </c>
      <c r="CX9" s="21"/>
      <c r="CY9" s="21"/>
      <c r="CZ9" s="13">
        <v>999</v>
      </c>
      <c r="DA9" s="21"/>
      <c r="DB9" s="21"/>
      <c r="DC9" s="21"/>
      <c r="DD9" s="21"/>
      <c r="DE9" s="21"/>
      <c r="DF9" s="21"/>
      <c r="DG9" s="13"/>
      <c r="DH9" s="21"/>
      <c r="DI9" s="21"/>
      <c r="DJ9" s="21"/>
      <c r="DK9" s="13">
        <v>999</v>
      </c>
      <c r="DL9" s="21"/>
      <c r="DM9" s="21"/>
      <c r="DN9" s="21"/>
      <c r="DO9" s="21"/>
      <c r="DP9" s="21"/>
      <c r="DQ9" s="21"/>
      <c r="DR9" s="13"/>
      <c r="DS9" s="21"/>
      <c r="DT9" s="21"/>
      <c r="DU9" s="21"/>
      <c r="DV9" s="13"/>
      <c r="DW9" s="21"/>
      <c r="DX9" s="21"/>
      <c r="DY9" s="21"/>
      <c r="DZ9" s="21"/>
      <c r="EA9" s="21"/>
      <c r="EB9" s="13">
        <v>999</v>
      </c>
      <c r="EC9" s="13"/>
      <c r="ED9" s="21"/>
      <c r="EE9" s="13">
        <v>999</v>
      </c>
      <c r="EF9" s="21"/>
      <c r="EG9" s="13">
        <v>2</v>
      </c>
      <c r="EH9" s="13">
        <v>2</v>
      </c>
      <c r="EI9" s="21"/>
      <c r="EJ9" s="13">
        <v>2</v>
      </c>
      <c r="EK9" s="21"/>
      <c r="EL9" s="21"/>
      <c r="EM9" s="13">
        <v>1</v>
      </c>
      <c r="EN9" s="13">
        <v>1</v>
      </c>
      <c r="EO9" s="13">
        <v>3</v>
      </c>
      <c r="EP9" s="13">
        <v>1</v>
      </c>
    </row>
    <row r="10" spans="1:147" ht="63.75" x14ac:dyDescent="0.2">
      <c r="A10" s="12">
        <v>23</v>
      </c>
      <c r="B10" s="47">
        <v>42479.362500000003</v>
      </c>
      <c r="C10" s="13" t="s">
        <v>336</v>
      </c>
      <c r="D10" s="13" t="s">
        <v>398</v>
      </c>
      <c r="E10" s="13" t="s">
        <v>399</v>
      </c>
      <c r="F10" s="13">
        <v>1</v>
      </c>
      <c r="G10" s="13" t="s">
        <v>400</v>
      </c>
      <c r="H10" s="13" t="s">
        <v>401</v>
      </c>
      <c r="I10" s="13" t="s">
        <v>402</v>
      </c>
      <c r="J10" s="14" t="s">
        <v>403</v>
      </c>
      <c r="K10" s="13"/>
      <c r="L10" s="13" t="s">
        <v>404</v>
      </c>
      <c r="M10" s="13" t="s">
        <v>405</v>
      </c>
      <c r="N10" s="13" t="s">
        <v>406</v>
      </c>
      <c r="O10" s="13">
        <v>2</v>
      </c>
      <c r="P10" s="49" t="s">
        <v>407</v>
      </c>
      <c r="Q10" s="13" t="s">
        <v>408</v>
      </c>
      <c r="R10" s="13" t="s">
        <v>409</v>
      </c>
      <c r="S10" s="13" t="s">
        <v>410</v>
      </c>
      <c r="T10" s="13" t="s">
        <v>411</v>
      </c>
      <c r="U10" s="13" t="s">
        <v>412</v>
      </c>
      <c r="V10" s="13" t="s">
        <v>413</v>
      </c>
      <c r="W10" s="13" t="s">
        <v>413</v>
      </c>
      <c r="X10" s="21"/>
      <c r="Y10" s="13">
        <v>2</v>
      </c>
      <c r="Z10" s="21"/>
      <c r="AA10" s="13">
        <v>2</v>
      </c>
      <c r="AB10" s="21"/>
      <c r="AC10" s="13">
        <v>2</v>
      </c>
      <c r="AD10" s="21"/>
      <c r="AE10" s="13">
        <v>999</v>
      </c>
      <c r="AF10" s="21"/>
      <c r="AG10" s="13">
        <v>999</v>
      </c>
      <c r="AH10" s="21"/>
      <c r="AI10" s="13" t="s">
        <v>346</v>
      </c>
      <c r="AJ10" s="13" t="s">
        <v>413</v>
      </c>
      <c r="AK10" s="21"/>
      <c r="AL10" s="13" t="s">
        <v>414</v>
      </c>
      <c r="AM10" s="13" t="s">
        <v>346</v>
      </c>
      <c r="AN10" s="13"/>
      <c r="AO10" s="21"/>
      <c r="AP10" s="13">
        <v>2</v>
      </c>
      <c r="AQ10" s="21"/>
      <c r="AR10" s="21"/>
      <c r="AS10" s="13"/>
      <c r="AT10" s="13"/>
      <c r="AU10" s="21"/>
      <c r="AV10" s="21"/>
      <c r="AW10" s="21"/>
      <c r="AX10" s="21"/>
      <c r="AY10" s="13"/>
      <c r="AZ10" s="13"/>
      <c r="BA10" s="21"/>
      <c r="BB10" s="21"/>
      <c r="BC10" s="21"/>
      <c r="BD10" s="21"/>
      <c r="BE10" s="13"/>
      <c r="BF10" s="13"/>
      <c r="BG10" s="21"/>
      <c r="BH10" s="21"/>
      <c r="BI10" s="21"/>
      <c r="BJ10" s="21"/>
      <c r="BK10" s="13"/>
      <c r="BL10" s="13"/>
      <c r="BM10" s="21"/>
      <c r="BN10" s="21"/>
      <c r="BO10" s="21"/>
      <c r="BP10" s="13" t="s">
        <v>413</v>
      </c>
      <c r="BQ10" s="21"/>
      <c r="BR10" s="13" t="s">
        <v>415</v>
      </c>
      <c r="BS10" s="13">
        <v>1</v>
      </c>
      <c r="BT10" s="21"/>
      <c r="BU10" s="13" t="s">
        <v>416</v>
      </c>
      <c r="BV10" s="13">
        <v>1970</v>
      </c>
      <c r="BW10" s="13" t="s">
        <v>394</v>
      </c>
      <c r="BX10" s="13" t="s">
        <v>417</v>
      </c>
      <c r="BY10" s="13" t="s">
        <v>418</v>
      </c>
      <c r="BZ10" s="13" t="s">
        <v>346</v>
      </c>
      <c r="CA10" s="13">
        <v>3</v>
      </c>
      <c r="CB10" s="21"/>
      <c r="CC10" s="21"/>
      <c r="CD10" s="21"/>
      <c r="CE10" s="21"/>
      <c r="CF10" s="21"/>
      <c r="CG10" s="21"/>
      <c r="CH10" s="21"/>
      <c r="CI10" s="21"/>
      <c r="CJ10" s="21"/>
      <c r="CK10" s="13"/>
      <c r="CL10" s="21"/>
      <c r="CM10" s="21"/>
      <c r="CN10" s="21"/>
      <c r="CO10" s="21"/>
      <c r="CP10" s="21"/>
      <c r="CQ10" s="21"/>
      <c r="CR10" s="21"/>
      <c r="CS10" s="21"/>
      <c r="CT10" s="21"/>
      <c r="CU10" s="21"/>
      <c r="CV10" s="13"/>
      <c r="CW10" s="21"/>
      <c r="CX10" s="21"/>
      <c r="CY10" s="21"/>
      <c r="CZ10" s="21"/>
      <c r="DA10" s="21"/>
      <c r="DB10" s="21"/>
      <c r="DC10" s="21"/>
      <c r="DD10" s="21"/>
      <c r="DE10" s="21"/>
      <c r="DF10" s="21"/>
      <c r="DG10" s="13"/>
      <c r="DH10" s="21"/>
      <c r="DI10" s="21"/>
      <c r="DJ10" s="21"/>
      <c r="DK10" s="21"/>
      <c r="DL10" s="21"/>
      <c r="DM10" s="21"/>
      <c r="DN10" s="21"/>
      <c r="DO10" s="21"/>
      <c r="DP10" s="21"/>
      <c r="DQ10" s="21"/>
      <c r="DR10" s="13"/>
      <c r="DS10" s="21"/>
      <c r="DT10" s="21"/>
      <c r="DU10" s="21"/>
      <c r="DV10" s="13"/>
      <c r="DW10" s="21"/>
      <c r="DX10" s="21"/>
      <c r="DY10" s="21"/>
      <c r="DZ10" s="21"/>
      <c r="EA10" s="21"/>
      <c r="EB10" s="13">
        <v>2</v>
      </c>
      <c r="EC10" s="13"/>
      <c r="ED10" s="21"/>
      <c r="EE10" s="13">
        <v>2</v>
      </c>
      <c r="EF10" s="21"/>
      <c r="EG10" s="13">
        <v>2</v>
      </c>
      <c r="EH10" s="13">
        <v>1</v>
      </c>
      <c r="EI10" s="21"/>
      <c r="EJ10" s="13">
        <v>1</v>
      </c>
      <c r="EK10" s="21"/>
      <c r="EL10" s="21"/>
      <c r="EM10" s="13">
        <v>1</v>
      </c>
      <c r="EN10" s="13">
        <v>2</v>
      </c>
      <c r="EO10" s="13">
        <v>1</v>
      </c>
      <c r="EP10" s="13">
        <v>1</v>
      </c>
    </row>
    <row r="11" spans="1:147" ht="51" x14ac:dyDescent="0.2">
      <c r="A11" s="12">
        <v>24</v>
      </c>
      <c r="B11" s="47">
        <v>42479.441666666666</v>
      </c>
      <c r="C11" s="13" t="s">
        <v>336</v>
      </c>
      <c r="D11" s="13" t="s">
        <v>419</v>
      </c>
      <c r="E11" s="13" t="s">
        <v>420</v>
      </c>
      <c r="F11" s="13">
        <v>2</v>
      </c>
      <c r="G11" s="13" t="s">
        <v>421</v>
      </c>
      <c r="H11" s="13" t="s">
        <v>422</v>
      </c>
      <c r="I11" s="13" t="s">
        <v>423</v>
      </c>
      <c r="J11" s="14">
        <v>302131337367</v>
      </c>
      <c r="K11" s="13" t="s">
        <v>424</v>
      </c>
      <c r="L11" s="13" t="s">
        <v>425</v>
      </c>
      <c r="M11" s="13" t="s">
        <v>426</v>
      </c>
      <c r="N11" s="13" t="s">
        <v>427</v>
      </c>
      <c r="O11" s="13">
        <v>1</v>
      </c>
      <c r="P11" s="49" t="s">
        <v>428</v>
      </c>
      <c r="Q11" s="13" t="s">
        <v>429</v>
      </c>
      <c r="R11" s="13">
        <v>1</v>
      </c>
      <c r="S11" s="13">
        <v>13677</v>
      </c>
      <c r="T11" s="13" t="s">
        <v>430</v>
      </c>
      <c r="U11" s="13" t="s">
        <v>431</v>
      </c>
      <c r="V11" s="13" t="s">
        <v>390</v>
      </c>
      <c r="W11" s="13" t="s">
        <v>432</v>
      </c>
      <c r="X11" s="13" t="s">
        <v>433</v>
      </c>
      <c r="Y11" s="13">
        <v>1</v>
      </c>
      <c r="Z11" s="13" t="s">
        <v>434</v>
      </c>
      <c r="AA11" s="13">
        <v>2</v>
      </c>
      <c r="AB11" s="21"/>
      <c r="AC11" s="13">
        <v>999</v>
      </c>
      <c r="AD11" s="21"/>
      <c r="AE11" s="13">
        <v>2</v>
      </c>
      <c r="AF11" s="21"/>
      <c r="AG11" s="13">
        <v>2</v>
      </c>
      <c r="AH11" s="21"/>
      <c r="AI11" s="13" t="s">
        <v>435</v>
      </c>
      <c r="AJ11" s="13" t="s">
        <v>395</v>
      </c>
      <c r="AK11" s="13" t="s">
        <v>436</v>
      </c>
      <c r="AL11" s="21"/>
      <c r="AM11" s="13"/>
      <c r="AN11" s="13"/>
      <c r="AO11" s="21"/>
      <c r="AP11" s="21"/>
      <c r="AQ11" s="21"/>
      <c r="AR11" s="21"/>
      <c r="AS11" s="13"/>
      <c r="AT11" s="13"/>
      <c r="AU11" s="21"/>
      <c r="AV11" s="21"/>
      <c r="AW11" s="21"/>
      <c r="AX11" s="21"/>
      <c r="AY11" s="13"/>
      <c r="AZ11" s="13"/>
      <c r="BA11" s="21"/>
      <c r="BB11" s="21"/>
      <c r="BC11" s="21"/>
      <c r="BD11" s="21"/>
      <c r="BE11" s="13"/>
      <c r="BF11" s="13"/>
      <c r="BG11" s="21"/>
      <c r="BH11" s="21"/>
      <c r="BI11" s="21"/>
      <c r="BJ11" s="21"/>
      <c r="BK11" s="13"/>
      <c r="BL11" s="13"/>
      <c r="BM11" s="21"/>
      <c r="BN11" s="21"/>
      <c r="BO11" s="21"/>
      <c r="BP11" s="13" t="s">
        <v>395</v>
      </c>
      <c r="BQ11" s="13" t="s">
        <v>437</v>
      </c>
      <c r="BR11" s="21"/>
      <c r="BS11" s="21"/>
      <c r="BT11" s="21"/>
      <c r="BU11" s="21"/>
      <c r="BV11" s="21"/>
      <c r="BW11" s="21"/>
      <c r="BX11" s="21"/>
      <c r="BY11" s="21"/>
      <c r="BZ11" s="13"/>
      <c r="CA11" s="21"/>
      <c r="CB11" s="21"/>
      <c r="CC11" s="21"/>
      <c r="CD11" s="21"/>
      <c r="CE11" s="21"/>
      <c r="CF11" s="21"/>
      <c r="CG11" s="21"/>
      <c r="CH11" s="21"/>
      <c r="CI11" s="21"/>
      <c r="CJ11" s="21"/>
      <c r="CK11" s="13"/>
      <c r="CL11" s="21"/>
      <c r="CM11" s="21"/>
      <c r="CN11" s="21"/>
      <c r="CO11" s="21"/>
      <c r="CP11" s="21"/>
      <c r="CQ11" s="21"/>
      <c r="CR11" s="21"/>
      <c r="CS11" s="21"/>
      <c r="CT11" s="21"/>
      <c r="CU11" s="21"/>
      <c r="CV11" s="13"/>
      <c r="CW11" s="21"/>
      <c r="CX11" s="21"/>
      <c r="CY11" s="21"/>
      <c r="CZ11" s="21"/>
      <c r="DA11" s="21"/>
      <c r="DB11" s="21"/>
      <c r="DC11" s="21"/>
      <c r="DD11" s="21"/>
      <c r="DE11" s="21"/>
      <c r="DF11" s="21"/>
      <c r="DG11" s="13"/>
      <c r="DH11" s="21"/>
      <c r="DI11" s="21"/>
      <c r="DJ11" s="21"/>
      <c r="DK11" s="21"/>
      <c r="DL11" s="21"/>
      <c r="DM11" s="21"/>
      <c r="DN11" s="21"/>
      <c r="DO11" s="21"/>
      <c r="DP11" s="21"/>
      <c r="DQ11" s="21"/>
      <c r="DR11" s="13"/>
      <c r="DS11" s="21"/>
      <c r="DT11" s="21"/>
      <c r="DU11" s="13">
        <v>1</v>
      </c>
      <c r="DV11" s="13" t="s">
        <v>438</v>
      </c>
      <c r="DW11" s="13" t="s">
        <v>439</v>
      </c>
      <c r="DX11" s="13">
        <v>2</v>
      </c>
      <c r="DY11" s="13" t="s">
        <v>440</v>
      </c>
      <c r="DZ11" s="13" t="s">
        <v>441</v>
      </c>
      <c r="EA11" s="21"/>
      <c r="EB11" s="13">
        <v>999</v>
      </c>
      <c r="EC11" s="13"/>
      <c r="ED11" s="21"/>
      <c r="EE11" s="13">
        <v>999</v>
      </c>
      <c r="EF11" s="21"/>
      <c r="EG11" s="13">
        <v>1</v>
      </c>
      <c r="EH11" s="13">
        <v>3</v>
      </c>
      <c r="EI11" s="21"/>
      <c r="EJ11" s="13">
        <v>3</v>
      </c>
      <c r="EK11" s="13" t="s">
        <v>442</v>
      </c>
      <c r="EL11" s="21"/>
      <c r="EM11" s="13">
        <v>1</v>
      </c>
      <c r="EN11" s="13">
        <v>1</v>
      </c>
      <c r="EO11" s="13">
        <v>3</v>
      </c>
      <c r="EP11" s="13">
        <v>1</v>
      </c>
    </row>
    <row r="12" spans="1:147" ht="76.5" x14ac:dyDescent="0.2">
      <c r="A12" s="12">
        <v>27</v>
      </c>
      <c r="B12" s="47">
        <v>42479.520138888889</v>
      </c>
      <c r="C12" s="13" t="s">
        <v>336</v>
      </c>
      <c r="D12" s="13" t="s">
        <v>448</v>
      </c>
      <c r="E12" s="13" t="s">
        <v>449</v>
      </c>
      <c r="F12" s="13">
        <v>1</v>
      </c>
      <c r="G12" s="13" t="s">
        <v>450</v>
      </c>
      <c r="H12" s="13" t="s">
        <v>451</v>
      </c>
      <c r="I12" s="13" t="s">
        <v>452</v>
      </c>
      <c r="J12" s="14">
        <v>302108832048</v>
      </c>
      <c r="K12" s="13"/>
      <c r="L12" s="13"/>
      <c r="M12" s="13" t="s">
        <v>453</v>
      </c>
      <c r="N12" s="13" t="s">
        <v>454</v>
      </c>
      <c r="O12" s="13">
        <v>2</v>
      </c>
      <c r="P12" s="49" t="s">
        <v>455</v>
      </c>
      <c r="Q12" s="13" t="s">
        <v>456</v>
      </c>
      <c r="R12" s="13">
        <v>4</v>
      </c>
      <c r="S12" s="13">
        <v>11527</v>
      </c>
      <c r="T12" s="13" t="s">
        <v>457</v>
      </c>
      <c r="U12" s="13" t="s">
        <v>431</v>
      </c>
      <c r="V12" s="13" t="s">
        <v>365</v>
      </c>
      <c r="W12" s="13" t="s">
        <v>413</v>
      </c>
      <c r="X12" s="21"/>
      <c r="Y12" s="13">
        <v>1</v>
      </c>
      <c r="Z12" s="13" t="s">
        <v>458</v>
      </c>
      <c r="AA12" s="13">
        <v>1</v>
      </c>
      <c r="AB12" s="13" t="s">
        <v>459</v>
      </c>
      <c r="AC12" s="13">
        <v>1</v>
      </c>
      <c r="AD12" s="13" t="s">
        <v>460</v>
      </c>
      <c r="AE12" s="13">
        <v>2</v>
      </c>
      <c r="AF12" s="21"/>
      <c r="AG12" s="13">
        <v>4</v>
      </c>
      <c r="AH12" s="21"/>
      <c r="AI12" s="13" t="s">
        <v>461</v>
      </c>
      <c r="AJ12" s="13" t="s">
        <v>365</v>
      </c>
      <c r="AK12" s="21"/>
      <c r="AL12" s="13">
        <v>2</v>
      </c>
      <c r="AM12" s="13" t="s">
        <v>352</v>
      </c>
      <c r="AN12" s="13" t="s">
        <v>352</v>
      </c>
      <c r="AO12" s="21"/>
      <c r="AP12" s="13">
        <v>999</v>
      </c>
      <c r="AQ12" s="21"/>
      <c r="AR12" s="13">
        <v>2</v>
      </c>
      <c r="AS12" s="13" t="s">
        <v>352</v>
      </c>
      <c r="AT12" s="13" t="s">
        <v>352</v>
      </c>
      <c r="AU12" s="21"/>
      <c r="AV12" s="13">
        <v>1</v>
      </c>
      <c r="AW12" s="13" t="s">
        <v>462</v>
      </c>
      <c r="AX12" s="21"/>
      <c r="AY12" s="13"/>
      <c r="AZ12" s="13"/>
      <c r="BA12" s="21"/>
      <c r="BB12" s="21"/>
      <c r="BC12" s="21"/>
      <c r="BD12" s="21"/>
      <c r="BE12" s="13"/>
      <c r="BF12" s="13"/>
      <c r="BG12" s="21"/>
      <c r="BH12" s="21"/>
      <c r="BI12" s="21"/>
      <c r="BJ12" s="21"/>
      <c r="BK12" s="13"/>
      <c r="BL12" s="13"/>
      <c r="BM12" s="21"/>
      <c r="BN12" s="21"/>
      <c r="BO12" s="21"/>
      <c r="BP12" s="13" t="s">
        <v>365</v>
      </c>
      <c r="BQ12" s="21"/>
      <c r="BR12" s="13" t="s">
        <v>463</v>
      </c>
      <c r="BS12" s="13">
        <v>999</v>
      </c>
      <c r="BT12" s="21"/>
      <c r="BU12" s="13" t="s">
        <v>464</v>
      </c>
      <c r="BV12" s="13">
        <v>2003</v>
      </c>
      <c r="BW12" s="13" t="s">
        <v>394</v>
      </c>
      <c r="BX12" s="13">
        <v>2</v>
      </c>
      <c r="BY12" s="21"/>
      <c r="BZ12" s="13" t="s">
        <v>346</v>
      </c>
      <c r="CA12" s="13">
        <v>2</v>
      </c>
      <c r="CB12" s="21"/>
      <c r="CC12" s="21"/>
      <c r="CD12" s="13">
        <v>999</v>
      </c>
      <c r="CE12" s="21"/>
      <c r="CF12" s="21"/>
      <c r="CG12" s="21"/>
      <c r="CH12" s="21"/>
      <c r="CI12" s="13">
        <v>2</v>
      </c>
      <c r="CJ12" s="21"/>
      <c r="CK12" s="13"/>
      <c r="CL12" s="13">
        <v>2</v>
      </c>
      <c r="CM12" s="21"/>
      <c r="CN12" s="21"/>
      <c r="CO12" s="21"/>
      <c r="CP12" s="21"/>
      <c r="CQ12" s="21"/>
      <c r="CR12" s="21"/>
      <c r="CS12" s="21"/>
      <c r="CT12" s="21"/>
      <c r="CU12" s="21"/>
      <c r="CV12" s="13"/>
      <c r="CW12" s="21"/>
      <c r="CX12" s="21"/>
      <c r="CY12" s="21"/>
      <c r="CZ12" s="21"/>
      <c r="DA12" s="21"/>
      <c r="DB12" s="21"/>
      <c r="DC12" s="21"/>
      <c r="DD12" s="21"/>
      <c r="DE12" s="21"/>
      <c r="DF12" s="21"/>
      <c r="DG12" s="13"/>
      <c r="DH12" s="21"/>
      <c r="DI12" s="21"/>
      <c r="DJ12" s="21"/>
      <c r="DK12" s="21"/>
      <c r="DL12" s="21"/>
      <c r="DM12" s="21"/>
      <c r="DN12" s="21"/>
      <c r="DO12" s="21"/>
      <c r="DP12" s="21"/>
      <c r="DQ12" s="21"/>
      <c r="DR12" s="13"/>
      <c r="DS12" s="21"/>
      <c r="DT12" s="21"/>
      <c r="DU12" s="21"/>
      <c r="DV12" s="13"/>
      <c r="DW12" s="21"/>
      <c r="DX12" s="21"/>
      <c r="DY12" s="21"/>
      <c r="DZ12" s="21"/>
      <c r="EA12" s="21"/>
      <c r="EB12" s="13">
        <v>2</v>
      </c>
      <c r="EC12" s="13"/>
      <c r="ED12" s="21"/>
      <c r="EE12" s="13">
        <v>1</v>
      </c>
      <c r="EF12" s="21"/>
      <c r="EG12" s="13">
        <v>2</v>
      </c>
      <c r="EH12" s="13">
        <v>3</v>
      </c>
      <c r="EI12" s="21"/>
      <c r="EJ12" s="13">
        <v>2</v>
      </c>
      <c r="EK12" s="21"/>
      <c r="EL12" s="21"/>
      <c r="EM12" s="13">
        <v>1</v>
      </c>
      <c r="EN12" s="13">
        <v>1</v>
      </c>
      <c r="EO12" s="13">
        <v>3</v>
      </c>
      <c r="EP12" s="13">
        <v>1</v>
      </c>
    </row>
    <row r="13" spans="1:147" ht="76.5" x14ac:dyDescent="0.2">
      <c r="A13" s="12">
        <v>30</v>
      </c>
      <c r="B13" s="47">
        <v>42480.306250000001</v>
      </c>
      <c r="C13" s="13" t="s">
        <v>336</v>
      </c>
      <c r="D13" s="13" t="s">
        <v>468</v>
      </c>
      <c r="E13" s="13" t="s">
        <v>469</v>
      </c>
      <c r="F13" s="13">
        <v>1</v>
      </c>
      <c r="G13" s="13" t="s">
        <v>470</v>
      </c>
      <c r="H13" s="13" t="s">
        <v>471</v>
      </c>
      <c r="I13" s="21"/>
      <c r="J13" s="14" t="s">
        <v>472</v>
      </c>
      <c r="K13" s="13"/>
      <c r="L13" s="13" t="s">
        <v>473</v>
      </c>
      <c r="M13" s="13" t="s">
        <v>426</v>
      </c>
      <c r="N13" s="13" t="s">
        <v>474</v>
      </c>
      <c r="O13" s="13">
        <v>1</v>
      </c>
      <c r="P13" s="49" t="s">
        <v>428</v>
      </c>
      <c r="Q13" s="13" t="s">
        <v>475</v>
      </c>
      <c r="R13" s="13">
        <v>1</v>
      </c>
      <c r="S13" s="13">
        <v>13677</v>
      </c>
      <c r="T13" s="13" t="s">
        <v>476</v>
      </c>
      <c r="U13" s="13" t="s">
        <v>431</v>
      </c>
      <c r="V13" s="13" t="s">
        <v>390</v>
      </c>
      <c r="W13" s="13" t="s">
        <v>432</v>
      </c>
      <c r="X13" s="13" t="s">
        <v>477</v>
      </c>
      <c r="Y13" s="13">
        <v>1</v>
      </c>
      <c r="Z13" s="49" t="s">
        <v>478</v>
      </c>
      <c r="AA13" s="13">
        <v>2</v>
      </c>
      <c r="AB13" s="21"/>
      <c r="AC13" s="13">
        <v>999</v>
      </c>
      <c r="AD13" s="21"/>
      <c r="AE13" s="13">
        <v>2</v>
      </c>
      <c r="AF13" s="21"/>
      <c r="AG13" s="13">
        <v>2</v>
      </c>
      <c r="AH13" s="21"/>
      <c r="AI13" s="13" t="s">
        <v>435</v>
      </c>
      <c r="AJ13" s="13" t="s">
        <v>395</v>
      </c>
      <c r="AK13" s="13" t="s">
        <v>479</v>
      </c>
      <c r="AL13" s="21"/>
      <c r="AM13" s="13"/>
      <c r="AN13" s="13"/>
      <c r="AO13" s="21"/>
      <c r="AP13" s="21"/>
      <c r="AQ13" s="21"/>
      <c r="AR13" s="21"/>
      <c r="AS13" s="13"/>
      <c r="AT13" s="13"/>
      <c r="AU13" s="21"/>
      <c r="AV13" s="21"/>
      <c r="AW13" s="21"/>
      <c r="AX13" s="21"/>
      <c r="AY13" s="13"/>
      <c r="AZ13" s="13"/>
      <c r="BA13" s="21"/>
      <c r="BB13" s="21"/>
      <c r="BC13" s="21"/>
      <c r="BD13" s="21"/>
      <c r="BE13" s="13"/>
      <c r="BF13" s="13"/>
      <c r="BG13" s="21"/>
      <c r="BH13" s="21"/>
      <c r="BI13" s="21"/>
      <c r="BJ13" s="21"/>
      <c r="BK13" s="13"/>
      <c r="BL13" s="13"/>
      <c r="BM13" s="21"/>
      <c r="BN13" s="21"/>
      <c r="BO13" s="21"/>
      <c r="BP13" s="13" t="s">
        <v>395</v>
      </c>
      <c r="BQ13" s="13" t="s">
        <v>480</v>
      </c>
      <c r="BR13" s="21"/>
      <c r="BS13" s="21"/>
      <c r="BT13" s="21"/>
      <c r="BU13" s="21"/>
      <c r="BV13" s="21"/>
      <c r="BW13" s="21"/>
      <c r="BX13" s="21"/>
      <c r="BY13" s="21"/>
      <c r="BZ13" s="13"/>
      <c r="CA13" s="21"/>
      <c r="CB13" s="21"/>
      <c r="CC13" s="21"/>
      <c r="CD13" s="21"/>
      <c r="CE13" s="21"/>
      <c r="CF13" s="21"/>
      <c r="CG13" s="21"/>
      <c r="CH13" s="21"/>
      <c r="CI13" s="21"/>
      <c r="CJ13" s="21"/>
      <c r="CK13" s="13"/>
      <c r="CL13" s="21"/>
      <c r="CM13" s="21"/>
      <c r="CN13" s="21"/>
      <c r="CO13" s="21"/>
      <c r="CP13" s="21"/>
      <c r="CQ13" s="21"/>
      <c r="CR13" s="21"/>
      <c r="CS13" s="21"/>
      <c r="CT13" s="21"/>
      <c r="CU13" s="21"/>
      <c r="CV13" s="13"/>
      <c r="CW13" s="21"/>
      <c r="CX13" s="21"/>
      <c r="CY13" s="21"/>
      <c r="CZ13" s="21"/>
      <c r="DA13" s="21"/>
      <c r="DB13" s="21"/>
      <c r="DC13" s="21"/>
      <c r="DD13" s="21"/>
      <c r="DE13" s="21"/>
      <c r="DF13" s="21"/>
      <c r="DG13" s="13"/>
      <c r="DH13" s="21"/>
      <c r="DI13" s="21"/>
      <c r="DJ13" s="21"/>
      <c r="DK13" s="21"/>
      <c r="DL13" s="21"/>
      <c r="DM13" s="21"/>
      <c r="DN13" s="21"/>
      <c r="DO13" s="21"/>
      <c r="DP13" s="21"/>
      <c r="DQ13" s="21"/>
      <c r="DR13" s="13"/>
      <c r="DS13" s="21"/>
      <c r="DT13" s="21"/>
      <c r="DU13" s="13">
        <v>1</v>
      </c>
      <c r="DV13" s="13" t="s">
        <v>481</v>
      </c>
      <c r="DW13" s="13" t="s">
        <v>482</v>
      </c>
      <c r="DX13" s="13">
        <v>2</v>
      </c>
      <c r="DY13" s="13" t="s">
        <v>483</v>
      </c>
      <c r="DZ13" s="13" t="s">
        <v>484</v>
      </c>
      <c r="EA13" s="13" t="s">
        <v>485</v>
      </c>
      <c r="EB13" s="13">
        <v>999</v>
      </c>
      <c r="EC13" s="13"/>
      <c r="ED13" s="21"/>
      <c r="EE13" s="13">
        <v>999</v>
      </c>
      <c r="EF13" s="21"/>
      <c r="EG13" s="13">
        <v>1</v>
      </c>
      <c r="EH13" s="13">
        <v>3</v>
      </c>
      <c r="EI13" s="21"/>
      <c r="EJ13" s="13">
        <v>3</v>
      </c>
      <c r="EK13" s="21"/>
      <c r="EL13" s="21"/>
      <c r="EM13" s="13">
        <v>1</v>
      </c>
      <c r="EN13" s="13">
        <v>1</v>
      </c>
      <c r="EO13" s="13">
        <v>3</v>
      </c>
      <c r="EP13" s="13">
        <v>1</v>
      </c>
    </row>
    <row r="14" spans="1:147" ht="204" x14ac:dyDescent="0.2">
      <c r="A14" s="12">
        <v>31</v>
      </c>
      <c r="B14" s="47">
        <v>42480.359027777777</v>
      </c>
      <c r="C14" s="13" t="s">
        <v>336</v>
      </c>
      <c r="D14" s="13" t="s">
        <v>486</v>
      </c>
      <c r="E14" s="13" t="s">
        <v>487</v>
      </c>
      <c r="F14" s="13">
        <v>1</v>
      </c>
      <c r="G14" s="13" t="s">
        <v>488</v>
      </c>
      <c r="H14" s="13" t="s">
        <v>489</v>
      </c>
      <c r="I14" s="21"/>
      <c r="J14" s="14" t="s">
        <v>490</v>
      </c>
      <c r="K14" s="13"/>
      <c r="L14" s="13"/>
      <c r="M14" s="13" t="s">
        <v>491</v>
      </c>
      <c r="N14" s="13" t="s">
        <v>492</v>
      </c>
      <c r="O14" s="13">
        <v>2</v>
      </c>
      <c r="P14" s="49" t="s">
        <v>493</v>
      </c>
      <c r="Q14" s="13" t="s">
        <v>494</v>
      </c>
      <c r="R14" s="13">
        <v>18</v>
      </c>
      <c r="S14" s="13">
        <v>57200</v>
      </c>
      <c r="T14" s="13" t="s">
        <v>495</v>
      </c>
      <c r="U14" s="13" t="s">
        <v>431</v>
      </c>
      <c r="V14" s="13" t="s">
        <v>390</v>
      </c>
      <c r="W14" s="13" t="s">
        <v>388</v>
      </c>
      <c r="X14" s="21"/>
      <c r="Y14" s="13">
        <v>1</v>
      </c>
      <c r="Z14" s="13" t="s">
        <v>496</v>
      </c>
      <c r="AA14" s="13">
        <v>1</v>
      </c>
      <c r="AB14" s="21"/>
      <c r="AC14" s="13">
        <v>1</v>
      </c>
      <c r="AD14" s="13" t="s">
        <v>497</v>
      </c>
      <c r="AE14" s="13">
        <v>2</v>
      </c>
      <c r="AF14" s="21"/>
      <c r="AG14" s="13">
        <v>2</v>
      </c>
      <c r="AH14" s="21"/>
      <c r="AI14" s="13" t="s">
        <v>498</v>
      </c>
      <c r="AJ14" s="13" t="s">
        <v>499</v>
      </c>
      <c r="AK14" s="21"/>
      <c r="AL14" s="13">
        <v>8</v>
      </c>
      <c r="AM14" s="13" t="s">
        <v>413</v>
      </c>
      <c r="AN14" s="13"/>
      <c r="AO14" s="21"/>
      <c r="AP14" s="13">
        <v>2</v>
      </c>
      <c r="AQ14" s="21"/>
      <c r="AR14" s="21"/>
      <c r="AS14" s="13"/>
      <c r="AT14" s="13"/>
      <c r="AU14" s="21"/>
      <c r="AV14" s="21"/>
      <c r="AW14" s="21"/>
      <c r="AX14" s="13">
        <v>26</v>
      </c>
      <c r="AY14" s="13" t="s">
        <v>413</v>
      </c>
      <c r="AZ14" s="13"/>
      <c r="BA14" s="21"/>
      <c r="BB14" s="13">
        <v>2</v>
      </c>
      <c r="BC14" s="21"/>
      <c r="BD14" s="13" t="s">
        <v>500</v>
      </c>
      <c r="BE14" s="13" t="s">
        <v>413</v>
      </c>
      <c r="BF14" s="13"/>
      <c r="BG14" s="21"/>
      <c r="BH14" s="13">
        <v>2</v>
      </c>
      <c r="BI14" s="21"/>
      <c r="BJ14" s="21"/>
      <c r="BK14" s="13"/>
      <c r="BL14" s="13"/>
      <c r="BM14" s="21"/>
      <c r="BN14" s="21"/>
      <c r="BO14" s="21"/>
      <c r="BP14" s="13" t="s">
        <v>499</v>
      </c>
      <c r="BQ14" s="21"/>
      <c r="BR14" s="13" t="s">
        <v>501</v>
      </c>
      <c r="BS14" s="13">
        <v>1</v>
      </c>
      <c r="BT14" s="21"/>
      <c r="BU14" s="21"/>
      <c r="BV14" s="13">
        <v>2009</v>
      </c>
      <c r="BW14" s="13" t="s">
        <v>394</v>
      </c>
      <c r="BX14" s="13">
        <v>1</v>
      </c>
      <c r="BY14" s="21"/>
      <c r="BZ14" s="13" t="s">
        <v>413</v>
      </c>
      <c r="CA14" s="13">
        <v>1</v>
      </c>
      <c r="CB14" s="21"/>
      <c r="CC14" s="21"/>
      <c r="CD14" s="21"/>
      <c r="CE14" s="21"/>
      <c r="CF14" s="21"/>
      <c r="CG14" s="21"/>
      <c r="CH14" s="21"/>
      <c r="CI14" s="21"/>
      <c r="CJ14" s="21"/>
      <c r="CK14" s="13"/>
      <c r="CL14" s="21"/>
      <c r="CM14" s="21"/>
      <c r="CN14" s="21"/>
      <c r="CO14" s="13">
        <v>1</v>
      </c>
      <c r="CP14" s="21"/>
      <c r="CQ14" s="21"/>
      <c r="CR14" s="21"/>
      <c r="CS14" s="21"/>
      <c r="CT14" s="13">
        <v>1</v>
      </c>
      <c r="CU14" s="21"/>
      <c r="CV14" s="13"/>
      <c r="CW14" s="13">
        <v>1</v>
      </c>
      <c r="CX14" s="21"/>
      <c r="CY14" s="21"/>
      <c r="CZ14" s="13">
        <v>1</v>
      </c>
      <c r="DA14" s="21"/>
      <c r="DB14" s="21"/>
      <c r="DC14" s="21"/>
      <c r="DD14" s="21"/>
      <c r="DE14" s="13">
        <v>1</v>
      </c>
      <c r="DF14" s="21"/>
      <c r="DG14" s="13"/>
      <c r="DH14" s="13">
        <v>1</v>
      </c>
      <c r="DI14" s="21"/>
      <c r="DJ14" s="21"/>
      <c r="DK14" s="21"/>
      <c r="DL14" s="21"/>
      <c r="DM14" s="21"/>
      <c r="DN14" s="21"/>
      <c r="DO14" s="21"/>
      <c r="DP14" s="21"/>
      <c r="DQ14" s="21"/>
      <c r="DR14" s="13"/>
      <c r="DS14" s="21"/>
      <c r="DT14" s="21"/>
      <c r="DU14" s="13">
        <v>1</v>
      </c>
      <c r="DV14" s="13" t="s">
        <v>502</v>
      </c>
      <c r="DW14" s="13" t="s">
        <v>503</v>
      </c>
      <c r="DX14" s="13">
        <v>1</v>
      </c>
      <c r="DY14" s="13" t="s">
        <v>504</v>
      </c>
      <c r="DZ14" s="13" t="s">
        <v>505</v>
      </c>
      <c r="EA14" s="21"/>
      <c r="EB14" s="13">
        <v>2</v>
      </c>
      <c r="EC14" s="13"/>
      <c r="ED14" s="21"/>
      <c r="EE14" s="13">
        <v>2</v>
      </c>
      <c r="EF14" s="21"/>
      <c r="EG14" s="21"/>
      <c r="EH14" s="13">
        <v>1</v>
      </c>
      <c r="EI14" s="21"/>
      <c r="EJ14" s="13">
        <v>2</v>
      </c>
      <c r="EK14" s="13" t="s">
        <v>506</v>
      </c>
      <c r="EL14" s="21"/>
      <c r="EM14" s="13">
        <v>1</v>
      </c>
      <c r="EN14" s="13">
        <v>1</v>
      </c>
      <c r="EO14" s="13">
        <v>3</v>
      </c>
      <c r="EP14" s="13">
        <v>1</v>
      </c>
    </row>
    <row r="15" spans="1:147" ht="38.25" x14ac:dyDescent="0.2">
      <c r="A15" s="12">
        <v>36</v>
      </c>
      <c r="B15" s="47">
        <v>42481.606944444444</v>
      </c>
      <c r="C15" s="13" t="s">
        <v>336</v>
      </c>
      <c r="D15" s="13" t="s">
        <v>507</v>
      </c>
      <c r="E15" s="13" t="s">
        <v>508</v>
      </c>
      <c r="F15" s="13">
        <v>1</v>
      </c>
      <c r="G15" s="13" t="s">
        <v>509</v>
      </c>
      <c r="H15" s="13" t="s">
        <v>510</v>
      </c>
      <c r="I15" s="13" t="s">
        <v>511</v>
      </c>
      <c r="J15" s="14" t="s">
        <v>512</v>
      </c>
      <c r="K15" s="13" t="s">
        <v>513</v>
      </c>
      <c r="L15" s="13" t="s">
        <v>514</v>
      </c>
      <c r="M15" s="13" t="s">
        <v>515</v>
      </c>
      <c r="N15" s="13" t="s">
        <v>516</v>
      </c>
      <c r="O15" s="13">
        <v>2</v>
      </c>
      <c r="P15" s="49" t="s">
        <v>517</v>
      </c>
      <c r="Q15" s="13" t="s">
        <v>518</v>
      </c>
      <c r="R15" s="13">
        <v>12</v>
      </c>
      <c r="S15" s="13">
        <v>77125</v>
      </c>
      <c r="T15" s="13" t="s">
        <v>519</v>
      </c>
      <c r="U15" s="13" t="s">
        <v>520</v>
      </c>
      <c r="V15" s="13" t="s">
        <v>521</v>
      </c>
      <c r="W15" s="13" t="s">
        <v>395</v>
      </c>
      <c r="X15" s="13" t="s">
        <v>522</v>
      </c>
      <c r="Y15" s="13">
        <v>1</v>
      </c>
      <c r="Z15" s="49" t="s">
        <v>523</v>
      </c>
      <c r="AA15" s="13">
        <v>999</v>
      </c>
      <c r="AB15" s="21"/>
      <c r="AC15" s="13">
        <v>999</v>
      </c>
      <c r="AD15" s="21"/>
      <c r="AE15" s="13">
        <v>4</v>
      </c>
      <c r="AF15" s="21"/>
      <c r="AG15" s="13">
        <v>4</v>
      </c>
      <c r="AH15" s="21"/>
      <c r="AI15" s="13" t="s">
        <v>498</v>
      </c>
      <c r="AJ15" s="13" t="s">
        <v>395</v>
      </c>
      <c r="AK15" s="13" t="s">
        <v>524</v>
      </c>
      <c r="AL15" s="21"/>
      <c r="AM15" s="13"/>
      <c r="AN15" s="13"/>
      <c r="AO15" s="21"/>
      <c r="AP15" s="21"/>
      <c r="AQ15" s="21"/>
      <c r="AR15" s="21"/>
      <c r="AS15" s="13"/>
      <c r="AT15" s="13"/>
      <c r="AU15" s="21"/>
      <c r="AV15" s="21"/>
      <c r="AW15" s="21"/>
      <c r="AX15" s="21"/>
      <c r="AY15" s="13"/>
      <c r="AZ15" s="13"/>
      <c r="BA15" s="21"/>
      <c r="BB15" s="21"/>
      <c r="BC15" s="21"/>
      <c r="BD15" s="21"/>
      <c r="BE15" s="13"/>
      <c r="BF15" s="13"/>
      <c r="BG15" s="21"/>
      <c r="BH15" s="21"/>
      <c r="BI15" s="21"/>
      <c r="BJ15" s="21"/>
      <c r="BK15" s="13"/>
      <c r="BL15" s="13"/>
      <c r="BM15" s="21"/>
      <c r="BN15" s="21"/>
      <c r="BO15" s="21"/>
      <c r="BP15" s="13" t="s">
        <v>395</v>
      </c>
      <c r="BQ15" s="13" t="s">
        <v>524</v>
      </c>
      <c r="BR15" s="21"/>
      <c r="BS15" s="21"/>
      <c r="BT15" s="21"/>
      <c r="BU15" s="21"/>
      <c r="BV15" s="21"/>
      <c r="BW15" s="21"/>
      <c r="BX15" s="21"/>
      <c r="BY15" s="21"/>
      <c r="BZ15" s="13"/>
      <c r="CA15" s="21"/>
      <c r="CB15" s="21"/>
      <c r="CC15" s="21"/>
      <c r="CD15" s="21"/>
      <c r="CE15" s="21"/>
      <c r="CF15" s="21"/>
      <c r="CG15" s="21"/>
      <c r="CH15" s="21"/>
      <c r="CI15" s="21"/>
      <c r="CJ15" s="21"/>
      <c r="CK15" s="13"/>
      <c r="CL15" s="21"/>
      <c r="CM15" s="21"/>
      <c r="CN15" s="21"/>
      <c r="CO15" s="21"/>
      <c r="CP15" s="21"/>
      <c r="CQ15" s="21"/>
      <c r="CR15" s="21"/>
      <c r="CS15" s="21"/>
      <c r="CT15" s="21"/>
      <c r="CU15" s="21"/>
      <c r="CV15" s="13"/>
      <c r="CW15" s="21"/>
      <c r="CX15" s="21"/>
      <c r="CY15" s="21"/>
      <c r="CZ15" s="21"/>
      <c r="DA15" s="21"/>
      <c r="DB15" s="21"/>
      <c r="DC15" s="21"/>
      <c r="DD15" s="21"/>
      <c r="DE15" s="21"/>
      <c r="DF15" s="21"/>
      <c r="DG15" s="13"/>
      <c r="DH15" s="21"/>
      <c r="DI15" s="21"/>
      <c r="DJ15" s="21"/>
      <c r="DK15" s="21"/>
      <c r="DL15" s="21"/>
      <c r="DM15" s="21"/>
      <c r="DN15" s="21"/>
      <c r="DO15" s="21"/>
      <c r="DP15" s="21"/>
      <c r="DQ15" s="21"/>
      <c r="DR15" s="13"/>
      <c r="DS15" s="21"/>
      <c r="DT15" s="21"/>
      <c r="DU15" s="13">
        <v>1</v>
      </c>
      <c r="DV15" s="13" t="s">
        <v>525</v>
      </c>
      <c r="DW15" s="21"/>
      <c r="DX15" s="13">
        <v>1</v>
      </c>
      <c r="DY15" s="13" t="s">
        <v>526</v>
      </c>
      <c r="DZ15" s="21"/>
      <c r="EA15" s="49" t="s">
        <v>517</v>
      </c>
      <c r="EB15" s="13">
        <v>1</v>
      </c>
      <c r="EC15" s="13" t="s">
        <v>373</v>
      </c>
      <c r="ED15" s="21"/>
      <c r="EE15" s="13">
        <v>999</v>
      </c>
      <c r="EF15" s="21"/>
      <c r="EG15" s="13">
        <v>1</v>
      </c>
      <c r="EH15" s="13">
        <v>4</v>
      </c>
      <c r="EI15" s="21"/>
      <c r="EJ15" s="13">
        <v>3</v>
      </c>
      <c r="EK15" s="21"/>
      <c r="EL15" s="21"/>
      <c r="EM15" s="13">
        <v>1</v>
      </c>
      <c r="EN15" s="13">
        <v>1</v>
      </c>
      <c r="EO15" s="13">
        <v>3</v>
      </c>
      <c r="EP15" s="13">
        <v>1</v>
      </c>
    </row>
    <row r="16" spans="1:147" ht="114.75" x14ac:dyDescent="0.2">
      <c r="A16" s="12">
        <v>41</v>
      </c>
      <c r="B16" s="47">
        <v>42485.75277777778</v>
      </c>
      <c r="C16" s="13" t="s">
        <v>336</v>
      </c>
      <c r="D16" s="13" t="s">
        <v>535</v>
      </c>
      <c r="E16" s="13" t="s">
        <v>536</v>
      </c>
      <c r="F16" s="13">
        <v>2</v>
      </c>
      <c r="G16" s="13" t="s">
        <v>537</v>
      </c>
      <c r="H16" s="13" t="s">
        <v>538</v>
      </c>
      <c r="I16" s="21"/>
      <c r="J16" s="14">
        <v>2107723865</v>
      </c>
      <c r="K16" s="13"/>
      <c r="L16" s="13"/>
      <c r="M16" s="13" t="s">
        <v>539</v>
      </c>
      <c r="N16" s="13" t="s">
        <v>540</v>
      </c>
      <c r="O16" s="13">
        <v>2</v>
      </c>
      <c r="P16" s="49" t="s">
        <v>541</v>
      </c>
      <c r="Q16" s="13" t="s">
        <v>542</v>
      </c>
      <c r="R16" s="13">
        <v>9</v>
      </c>
      <c r="S16" s="13">
        <v>15773</v>
      </c>
      <c r="T16" s="13" t="s">
        <v>457</v>
      </c>
      <c r="U16" s="13" t="s">
        <v>431</v>
      </c>
      <c r="V16" s="13" t="s">
        <v>346</v>
      </c>
      <c r="W16" s="13" t="s">
        <v>413</v>
      </c>
      <c r="X16" s="21"/>
      <c r="Y16" s="13">
        <v>1</v>
      </c>
      <c r="Z16" s="13" t="s">
        <v>543</v>
      </c>
      <c r="AA16" s="13">
        <v>1</v>
      </c>
      <c r="AB16" s="13" t="s">
        <v>544</v>
      </c>
      <c r="AC16" s="13">
        <v>1</v>
      </c>
      <c r="AD16" s="13" t="s">
        <v>545</v>
      </c>
      <c r="AE16" s="13">
        <v>2</v>
      </c>
      <c r="AF16" s="21"/>
      <c r="AG16" s="13">
        <v>2</v>
      </c>
      <c r="AH16" s="21"/>
      <c r="AI16" s="13" t="s">
        <v>435</v>
      </c>
      <c r="AJ16" s="13" t="s">
        <v>373</v>
      </c>
      <c r="AK16" s="21"/>
      <c r="AL16" s="13">
        <v>10</v>
      </c>
      <c r="AM16" s="13" t="s">
        <v>352</v>
      </c>
      <c r="AN16" s="13" t="s">
        <v>352</v>
      </c>
      <c r="AO16" s="21"/>
      <c r="AP16" s="13">
        <v>1</v>
      </c>
      <c r="AQ16" s="13" t="s">
        <v>546</v>
      </c>
      <c r="AR16" s="21"/>
      <c r="AS16" s="13"/>
      <c r="AT16" s="13"/>
      <c r="AU16" s="21"/>
      <c r="AV16" s="21"/>
      <c r="AW16" s="21"/>
      <c r="AX16" s="13">
        <v>5</v>
      </c>
      <c r="AY16" s="13" t="s">
        <v>352</v>
      </c>
      <c r="AZ16" s="13" t="s">
        <v>352</v>
      </c>
      <c r="BA16" s="21"/>
      <c r="BB16" s="13">
        <v>1</v>
      </c>
      <c r="BC16" s="13" t="s">
        <v>547</v>
      </c>
      <c r="BD16" s="21"/>
      <c r="BE16" s="13"/>
      <c r="BF16" s="13"/>
      <c r="BG16" s="21"/>
      <c r="BH16" s="21"/>
      <c r="BI16" s="21"/>
      <c r="BJ16" s="21"/>
      <c r="BK16" s="13"/>
      <c r="BL16" s="13"/>
      <c r="BM16" s="21"/>
      <c r="BN16" s="21"/>
      <c r="BO16" s="21"/>
      <c r="BP16" s="13" t="s">
        <v>499</v>
      </c>
      <c r="BQ16" s="21"/>
      <c r="BR16" s="13" t="s">
        <v>548</v>
      </c>
      <c r="BS16" s="13">
        <v>2</v>
      </c>
      <c r="BT16" s="21"/>
      <c r="BU16" s="13" t="s">
        <v>549</v>
      </c>
      <c r="BV16" s="13">
        <v>2012</v>
      </c>
      <c r="BW16" s="21"/>
      <c r="BX16" s="13">
        <v>2</v>
      </c>
      <c r="BY16" s="21"/>
      <c r="BZ16" s="13" t="s">
        <v>373</v>
      </c>
      <c r="CA16" s="21"/>
      <c r="CB16" s="21"/>
      <c r="CC16" s="21"/>
      <c r="CD16" s="21"/>
      <c r="CE16" s="21"/>
      <c r="CF16" s="21"/>
      <c r="CG16" s="21"/>
      <c r="CH16" s="21"/>
      <c r="CI16" s="21"/>
      <c r="CJ16" s="21"/>
      <c r="CK16" s="13"/>
      <c r="CL16" s="21"/>
      <c r="CM16" s="21"/>
      <c r="CN16" s="13" t="s">
        <v>550</v>
      </c>
      <c r="CO16" s="13">
        <v>2</v>
      </c>
      <c r="CP16" s="21"/>
      <c r="CQ16" s="13" t="s">
        <v>549</v>
      </c>
      <c r="CR16" s="13" t="s">
        <v>394</v>
      </c>
      <c r="CS16" s="21"/>
      <c r="CT16" s="13">
        <v>2</v>
      </c>
      <c r="CU16" s="21"/>
      <c r="CV16" s="13" t="s">
        <v>346</v>
      </c>
      <c r="CW16" s="21"/>
      <c r="CX16" s="21"/>
      <c r="CY16" s="21"/>
      <c r="CZ16" s="13">
        <v>2</v>
      </c>
      <c r="DA16" s="21"/>
      <c r="DB16" s="13" t="s">
        <v>549</v>
      </c>
      <c r="DC16" s="13" t="s">
        <v>394</v>
      </c>
      <c r="DD16" s="21"/>
      <c r="DE16" s="13">
        <v>2</v>
      </c>
      <c r="DF16" s="21"/>
      <c r="DG16" s="13"/>
      <c r="DH16" s="21"/>
      <c r="DI16" s="21"/>
      <c r="DJ16" s="21"/>
      <c r="DK16" s="21"/>
      <c r="DL16" s="21"/>
      <c r="DM16" s="21"/>
      <c r="DN16" s="21"/>
      <c r="DO16" s="21"/>
      <c r="DP16" s="21"/>
      <c r="DQ16" s="21"/>
      <c r="DR16" s="13"/>
      <c r="DS16" s="21"/>
      <c r="DT16" s="21"/>
      <c r="DU16" s="13">
        <v>2</v>
      </c>
      <c r="DV16" s="13"/>
      <c r="DW16" s="21"/>
      <c r="DX16" s="21"/>
      <c r="DY16" s="21"/>
      <c r="DZ16" s="21"/>
      <c r="EA16" s="21"/>
      <c r="EB16" s="13">
        <v>999</v>
      </c>
      <c r="EC16" s="13"/>
      <c r="ED16" s="21"/>
      <c r="EE16" s="13">
        <v>999</v>
      </c>
      <c r="EF16" s="21"/>
      <c r="EG16" s="13">
        <v>1</v>
      </c>
      <c r="EH16" s="13">
        <v>2</v>
      </c>
      <c r="EI16" s="21"/>
      <c r="EJ16" s="13">
        <v>2</v>
      </c>
      <c r="EK16" s="21"/>
      <c r="EL16" s="21"/>
      <c r="EM16" s="13">
        <v>3</v>
      </c>
      <c r="EN16" s="13">
        <v>1</v>
      </c>
      <c r="EO16" s="13">
        <v>3</v>
      </c>
      <c r="EP16" s="13">
        <v>1</v>
      </c>
    </row>
    <row r="17" spans="1:146" ht="89.25" x14ac:dyDescent="0.2">
      <c r="A17" s="12">
        <v>42</v>
      </c>
      <c r="B17" s="47">
        <v>42486.554166666669</v>
      </c>
      <c r="C17" s="13" t="s">
        <v>336</v>
      </c>
      <c r="D17" s="13" t="s">
        <v>551</v>
      </c>
      <c r="E17" s="13" t="s">
        <v>552</v>
      </c>
      <c r="F17" s="13">
        <v>1</v>
      </c>
      <c r="G17" s="13" t="s">
        <v>553</v>
      </c>
      <c r="H17" s="13" t="s">
        <v>554</v>
      </c>
      <c r="I17" s="21"/>
      <c r="J17" s="14">
        <v>306981934144</v>
      </c>
      <c r="K17" s="13"/>
      <c r="L17" s="13"/>
      <c r="M17" s="13" t="s">
        <v>528</v>
      </c>
      <c r="N17" s="13" t="s">
        <v>555</v>
      </c>
      <c r="O17" s="13">
        <v>2</v>
      </c>
      <c r="P17" s="49" t="s">
        <v>556</v>
      </c>
      <c r="Q17" s="13" t="s">
        <v>557</v>
      </c>
      <c r="R17" s="13" t="s">
        <v>558</v>
      </c>
      <c r="S17" s="13">
        <v>57001</v>
      </c>
      <c r="T17" s="13" t="s">
        <v>559</v>
      </c>
      <c r="U17" s="13" t="s">
        <v>431</v>
      </c>
      <c r="V17" s="13" t="s">
        <v>388</v>
      </c>
      <c r="W17" s="13" t="s">
        <v>346</v>
      </c>
      <c r="X17" s="21"/>
      <c r="Y17" s="13">
        <v>1</v>
      </c>
      <c r="Z17" s="13" t="s">
        <v>560</v>
      </c>
      <c r="AA17" s="13">
        <v>999</v>
      </c>
      <c r="AB17" s="21"/>
      <c r="AC17" s="13">
        <v>2</v>
      </c>
      <c r="AD17" s="21"/>
      <c r="AE17" s="13">
        <v>3</v>
      </c>
      <c r="AF17" s="21"/>
      <c r="AG17" s="13">
        <v>3</v>
      </c>
      <c r="AH17" s="21"/>
      <c r="AI17" s="13" t="s">
        <v>498</v>
      </c>
      <c r="AJ17" s="13" t="s">
        <v>349</v>
      </c>
      <c r="AK17" s="21"/>
      <c r="AL17" s="21"/>
      <c r="AM17" s="13"/>
      <c r="AN17" s="13"/>
      <c r="AO17" s="21"/>
      <c r="AP17" s="21"/>
      <c r="AQ17" s="21"/>
      <c r="AR17" s="21"/>
      <c r="AS17" s="13"/>
      <c r="AT17" s="13"/>
      <c r="AU17" s="21"/>
      <c r="AV17" s="21"/>
      <c r="AW17" s="21"/>
      <c r="AX17" s="21"/>
      <c r="AY17" s="13" t="s">
        <v>413</v>
      </c>
      <c r="AZ17" s="13"/>
      <c r="BA17" s="21"/>
      <c r="BB17" s="13">
        <v>1</v>
      </c>
      <c r="BC17" s="21"/>
      <c r="BD17" s="13">
        <v>2</v>
      </c>
      <c r="BE17" s="13" t="s">
        <v>413</v>
      </c>
      <c r="BF17" s="13"/>
      <c r="BG17" s="21"/>
      <c r="BH17" s="13">
        <v>999</v>
      </c>
      <c r="BI17" s="21"/>
      <c r="BJ17" s="21"/>
      <c r="BK17" s="13"/>
      <c r="BL17" s="13"/>
      <c r="BM17" s="21"/>
      <c r="BN17" s="21"/>
      <c r="BO17" s="21"/>
      <c r="BP17" s="13" t="s">
        <v>349</v>
      </c>
      <c r="BQ17" s="21"/>
      <c r="BR17" s="21"/>
      <c r="BS17" s="21"/>
      <c r="BT17" s="21"/>
      <c r="BU17" s="21"/>
      <c r="BV17" s="21"/>
      <c r="BW17" s="21"/>
      <c r="BX17" s="21"/>
      <c r="BY17" s="21"/>
      <c r="BZ17" s="13"/>
      <c r="CA17" s="21"/>
      <c r="CB17" s="21"/>
      <c r="CC17" s="21"/>
      <c r="CD17" s="21"/>
      <c r="CE17" s="21"/>
      <c r="CF17" s="21"/>
      <c r="CG17" s="21"/>
      <c r="CH17" s="21"/>
      <c r="CI17" s="21"/>
      <c r="CJ17" s="21"/>
      <c r="CK17" s="13"/>
      <c r="CL17" s="21"/>
      <c r="CM17" s="21"/>
      <c r="CN17" s="21"/>
      <c r="CO17" s="21"/>
      <c r="CP17" s="21"/>
      <c r="CQ17" s="21"/>
      <c r="CR17" s="21"/>
      <c r="CS17" s="21"/>
      <c r="CT17" s="21"/>
      <c r="CU17" s="21"/>
      <c r="CV17" s="13"/>
      <c r="CW17" s="21"/>
      <c r="CX17" s="21"/>
      <c r="CY17" s="21"/>
      <c r="CZ17" s="13">
        <v>999</v>
      </c>
      <c r="DA17" s="21"/>
      <c r="DB17" s="21"/>
      <c r="DC17" s="13">
        <v>2014</v>
      </c>
      <c r="DD17" s="13" t="s">
        <v>394</v>
      </c>
      <c r="DE17" s="13">
        <v>99</v>
      </c>
      <c r="DF17" s="13" t="s">
        <v>561</v>
      </c>
      <c r="DG17" s="13" t="s">
        <v>352</v>
      </c>
      <c r="DH17" s="13">
        <v>3</v>
      </c>
      <c r="DI17" s="21"/>
      <c r="DJ17" s="21"/>
      <c r="DK17" s="21"/>
      <c r="DL17" s="21"/>
      <c r="DM17" s="21"/>
      <c r="DN17" s="21"/>
      <c r="DO17" s="21"/>
      <c r="DP17" s="21"/>
      <c r="DQ17" s="21"/>
      <c r="DR17" s="13"/>
      <c r="DS17" s="21"/>
      <c r="DT17" s="21"/>
      <c r="DU17" s="13">
        <v>1</v>
      </c>
      <c r="DV17" s="13" t="s">
        <v>562</v>
      </c>
      <c r="DW17" s="13" t="s">
        <v>563</v>
      </c>
      <c r="DX17" s="13">
        <v>1</v>
      </c>
      <c r="DY17" s="13" t="s">
        <v>564</v>
      </c>
      <c r="DZ17" s="13" t="s">
        <v>558</v>
      </c>
      <c r="EA17" s="13" t="s">
        <v>558</v>
      </c>
      <c r="EB17" s="13">
        <v>999</v>
      </c>
      <c r="EC17" s="13"/>
      <c r="ED17" s="21"/>
      <c r="EE17" s="13">
        <v>999</v>
      </c>
      <c r="EF17" s="21"/>
      <c r="EG17" s="13">
        <v>2</v>
      </c>
      <c r="EH17" s="13">
        <v>999</v>
      </c>
      <c r="EI17" s="21"/>
      <c r="EJ17" s="13">
        <v>2</v>
      </c>
      <c r="EK17" s="13" t="s">
        <v>565</v>
      </c>
      <c r="EL17" s="21"/>
      <c r="EM17" s="13">
        <v>1</v>
      </c>
      <c r="EN17" s="13">
        <v>1</v>
      </c>
      <c r="EO17" s="13">
        <v>3</v>
      </c>
      <c r="EP17" s="13">
        <v>1</v>
      </c>
    </row>
    <row r="18" spans="1:146" ht="51" x14ac:dyDescent="0.2">
      <c r="A18" s="12">
        <v>46</v>
      </c>
      <c r="B18" s="47">
        <v>42495.358217592591</v>
      </c>
      <c r="C18" s="13" t="s">
        <v>336</v>
      </c>
      <c r="D18" s="13" t="s">
        <v>572</v>
      </c>
      <c r="E18" s="13" t="s">
        <v>573</v>
      </c>
      <c r="F18" s="13">
        <v>2</v>
      </c>
      <c r="G18" s="13" t="s">
        <v>574</v>
      </c>
      <c r="H18" s="13" t="s">
        <v>575</v>
      </c>
      <c r="I18" s="13" t="s">
        <v>576</v>
      </c>
      <c r="J18" s="14">
        <v>88359888446668</v>
      </c>
      <c r="K18" s="13"/>
      <c r="L18" s="13"/>
      <c r="M18" s="13" t="s">
        <v>577</v>
      </c>
      <c r="N18" s="21"/>
      <c r="O18" s="13">
        <v>1</v>
      </c>
      <c r="P18" s="13" t="s">
        <v>578</v>
      </c>
      <c r="Q18" s="13" t="s">
        <v>579</v>
      </c>
      <c r="R18" s="13">
        <v>30</v>
      </c>
      <c r="S18" s="13">
        <v>1172</v>
      </c>
      <c r="T18" s="13" t="s">
        <v>580</v>
      </c>
      <c r="U18" s="13" t="s">
        <v>581</v>
      </c>
      <c r="V18" s="13" t="s">
        <v>582</v>
      </c>
      <c r="W18" s="13" t="s">
        <v>583</v>
      </c>
      <c r="X18" s="13" t="s">
        <v>584</v>
      </c>
      <c r="Y18" s="13">
        <v>2</v>
      </c>
      <c r="Z18" s="21"/>
      <c r="AA18" s="13">
        <v>1</v>
      </c>
      <c r="AB18" s="13" t="s">
        <v>585</v>
      </c>
      <c r="AC18" s="13">
        <v>2</v>
      </c>
      <c r="AD18" s="21"/>
      <c r="AE18" s="13">
        <v>1</v>
      </c>
      <c r="AF18" s="21"/>
      <c r="AG18" s="13">
        <v>1</v>
      </c>
      <c r="AH18" s="21"/>
      <c r="AI18" s="13" t="s">
        <v>365</v>
      </c>
      <c r="AJ18" s="13" t="s">
        <v>417</v>
      </c>
      <c r="AK18" s="21"/>
      <c r="AL18" s="13" t="s">
        <v>586</v>
      </c>
      <c r="AM18" s="13">
        <v>3</v>
      </c>
      <c r="AN18" s="13" t="s">
        <v>390</v>
      </c>
      <c r="AO18" s="21"/>
      <c r="AP18" s="13">
        <v>999</v>
      </c>
      <c r="AQ18" s="13" t="s">
        <v>587</v>
      </c>
      <c r="AR18" s="13" t="s">
        <v>586</v>
      </c>
      <c r="AS18" s="13">
        <v>3</v>
      </c>
      <c r="AT18" s="13" t="s">
        <v>390</v>
      </c>
      <c r="AU18" s="21"/>
      <c r="AV18" s="13">
        <v>999</v>
      </c>
      <c r="AW18" s="21"/>
      <c r="AX18" s="21"/>
      <c r="AY18" s="13"/>
      <c r="AZ18" s="13"/>
      <c r="BA18" s="21"/>
      <c r="BB18" s="21"/>
      <c r="BC18" s="21"/>
      <c r="BD18" s="21"/>
      <c r="BE18" s="13"/>
      <c r="BF18" s="13"/>
      <c r="BG18" s="21"/>
      <c r="BH18" s="21"/>
      <c r="BI18" s="21"/>
      <c r="BJ18" s="21"/>
      <c r="BK18" s="13"/>
      <c r="BL18" s="13"/>
      <c r="BM18" s="21"/>
      <c r="BN18" s="21"/>
      <c r="BO18" s="21"/>
      <c r="BP18" s="13" t="s">
        <v>417</v>
      </c>
      <c r="BQ18" s="21"/>
      <c r="BR18" s="13" t="s">
        <v>588</v>
      </c>
      <c r="BS18" s="13">
        <v>1</v>
      </c>
      <c r="BT18" s="21"/>
      <c r="BU18" s="21"/>
      <c r="BV18" s="21"/>
      <c r="BW18" s="21"/>
      <c r="BX18" s="13" t="s">
        <v>365</v>
      </c>
      <c r="BY18" s="21"/>
      <c r="BZ18" s="13">
        <v>1</v>
      </c>
      <c r="CA18" s="21"/>
      <c r="CB18" s="21"/>
      <c r="CC18" s="13" t="s">
        <v>588</v>
      </c>
      <c r="CD18" s="13">
        <v>1</v>
      </c>
      <c r="CE18" s="21"/>
      <c r="CF18" s="21"/>
      <c r="CG18" s="21"/>
      <c r="CH18" s="21"/>
      <c r="CI18" s="13" t="s">
        <v>365</v>
      </c>
      <c r="CJ18" s="21"/>
      <c r="CK18" s="13">
        <v>1</v>
      </c>
      <c r="CL18" s="21"/>
      <c r="CM18" s="21"/>
      <c r="CN18" s="21"/>
      <c r="CO18" s="21"/>
      <c r="CP18" s="21"/>
      <c r="CQ18" s="21"/>
      <c r="CR18" s="21"/>
      <c r="CS18" s="21"/>
      <c r="CT18" s="21"/>
      <c r="CU18" s="21"/>
      <c r="CV18" s="13"/>
      <c r="CW18" s="21"/>
      <c r="CX18" s="21"/>
      <c r="CY18" s="21"/>
      <c r="CZ18" s="21"/>
      <c r="DA18" s="21"/>
      <c r="DB18" s="21"/>
      <c r="DC18" s="21"/>
      <c r="DD18" s="21"/>
      <c r="DE18" s="21"/>
      <c r="DF18" s="21"/>
      <c r="DG18" s="13"/>
      <c r="DH18" s="21"/>
      <c r="DI18" s="21"/>
      <c r="DJ18" s="21"/>
      <c r="DK18" s="21"/>
      <c r="DL18" s="21"/>
      <c r="DM18" s="21"/>
      <c r="DN18" s="21"/>
      <c r="DO18" s="21"/>
      <c r="DP18" s="21"/>
      <c r="DQ18" s="21"/>
      <c r="DR18" s="13"/>
      <c r="DS18" s="21"/>
      <c r="DT18" s="21"/>
      <c r="DU18" s="21"/>
      <c r="DV18" s="13"/>
      <c r="DW18" s="21"/>
      <c r="DX18" s="21"/>
      <c r="DY18" s="21"/>
      <c r="DZ18" s="21"/>
      <c r="EA18" s="21"/>
      <c r="EB18" s="13">
        <v>2</v>
      </c>
      <c r="EC18" s="13"/>
      <c r="ED18" s="21"/>
      <c r="EE18" s="13">
        <v>1</v>
      </c>
      <c r="EF18" s="13" t="s">
        <v>589</v>
      </c>
      <c r="EG18" s="13">
        <v>2</v>
      </c>
      <c r="EH18" s="13">
        <v>2</v>
      </c>
      <c r="EI18" s="21"/>
      <c r="EJ18" s="13">
        <v>3</v>
      </c>
      <c r="EK18" s="13" t="s">
        <v>590</v>
      </c>
      <c r="EL18" s="21"/>
      <c r="EM18" s="13">
        <v>1</v>
      </c>
      <c r="EN18" s="13">
        <v>1</v>
      </c>
      <c r="EO18" s="13">
        <v>3</v>
      </c>
      <c r="EP18" s="13">
        <v>1</v>
      </c>
    </row>
    <row r="19" spans="1:146" ht="63.75" x14ac:dyDescent="0.2">
      <c r="A19" s="12">
        <v>48</v>
      </c>
      <c r="B19" s="47">
        <v>42496.386076388888</v>
      </c>
      <c r="C19" s="13" t="s">
        <v>336</v>
      </c>
      <c r="D19" s="13" t="s">
        <v>591</v>
      </c>
      <c r="E19" s="13" t="s">
        <v>592</v>
      </c>
      <c r="F19" s="13">
        <v>1</v>
      </c>
      <c r="G19" s="13" t="s">
        <v>593</v>
      </c>
      <c r="H19" s="13" t="s">
        <v>594</v>
      </c>
      <c r="I19" s="21"/>
      <c r="J19" s="14">
        <f>381656548154</f>
        <v>381656548154</v>
      </c>
      <c r="K19" s="13"/>
      <c r="L19" s="13"/>
      <c r="M19" s="13" t="s">
        <v>595</v>
      </c>
      <c r="N19" s="13" t="s">
        <v>596</v>
      </c>
      <c r="O19" s="13">
        <v>1</v>
      </c>
      <c r="P19" s="50" t="s">
        <v>597</v>
      </c>
      <c r="Q19" s="13" t="s">
        <v>598</v>
      </c>
      <c r="R19" s="13">
        <v>66</v>
      </c>
      <c r="S19" s="13">
        <v>11000</v>
      </c>
      <c r="T19" s="13" t="s">
        <v>443</v>
      </c>
      <c r="U19" s="13" t="s">
        <v>444</v>
      </c>
      <c r="V19" s="13" t="s">
        <v>570</v>
      </c>
      <c r="W19" s="13" t="s">
        <v>583</v>
      </c>
      <c r="X19" s="13" t="s">
        <v>599</v>
      </c>
      <c r="Y19" s="13">
        <v>1</v>
      </c>
      <c r="Z19" s="13" t="s">
        <v>600</v>
      </c>
      <c r="AA19" s="13">
        <v>2</v>
      </c>
      <c r="AB19" s="21"/>
      <c r="AC19" s="13">
        <v>2</v>
      </c>
      <c r="AD19" s="21"/>
      <c r="AE19" s="13">
        <v>3</v>
      </c>
      <c r="AF19" s="21"/>
      <c r="AG19" s="13">
        <v>3</v>
      </c>
      <c r="AH19" s="21"/>
      <c r="AI19" s="13" t="s">
        <v>571</v>
      </c>
      <c r="AJ19" s="13" t="s">
        <v>373</v>
      </c>
      <c r="AK19" s="21"/>
      <c r="AL19" s="13" t="s">
        <v>601</v>
      </c>
      <c r="AM19" s="13">
        <v>2</v>
      </c>
      <c r="AN19" s="13"/>
      <c r="AO19" s="21"/>
      <c r="AP19" s="13">
        <v>1</v>
      </c>
      <c r="AQ19" s="13" t="s">
        <v>369</v>
      </c>
      <c r="AR19" s="21"/>
      <c r="AS19" s="13"/>
      <c r="AT19" s="13"/>
      <c r="AU19" s="21"/>
      <c r="AV19" s="21"/>
      <c r="AW19" s="21"/>
      <c r="AX19" s="13">
        <v>94</v>
      </c>
      <c r="AY19" s="13">
        <v>2</v>
      </c>
      <c r="AZ19" s="13" t="s">
        <v>602</v>
      </c>
      <c r="BA19" s="21"/>
      <c r="BB19" s="13">
        <v>1</v>
      </c>
      <c r="BC19" s="21"/>
      <c r="BD19" s="21"/>
      <c r="BE19" s="13"/>
      <c r="BF19" s="13"/>
      <c r="BG19" s="21"/>
      <c r="BH19" s="21"/>
      <c r="BI19" s="21"/>
      <c r="BJ19" s="21"/>
      <c r="BK19" s="13"/>
      <c r="BL19" s="13"/>
      <c r="BM19" s="21"/>
      <c r="BN19" s="21"/>
      <c r="BO19" s="21"/>
      <c r="BP19" s="13" t="s">
        <v>373</v>
      </c>
      <c r="BQ19" s="21"/>
      <c r="BR19" s="13" t="s">
        <v>603</v>
      </c>
      <c r="BS19" s="13">
        <v>999</v>
      </c>
      <c r="BT19" s="21"/>
      <c r="BU19" s="21"/>
      <c r="BV19" s="21"/>
      <c r="BW19" s="21"/>
      <c r="BX19" s="21"/>
      <c r="BY19" s="21"/>
      <c r="BZ19" s="13">
        <v>1</v>
      </c>
      <c r="CA19" s="21"/>
      <c r="CB19" s="21"/>
      <c r="CC19" s="21"/>
      <c r="CD19" s="21"/>
      <c r="CE19" s="21"/>
      <c r="CF19" s="21"/>
      <c r="CG19" s="21"/>
      <c r="CH19" s="21"/>
      <c r="CI19" s="21"/>
      <c r="CJ19" s="21"/>
      <c r="CK19" s="13"/>
      <c r="CL19" s="21"/>
      <c r="CM19" s="21"/>
      <c r="CN19" s="13" t="s">
        <v>604</v>
      </c>
      <c r="CO19" s="13">
        <v>999</v>
      </c>
      <c r="CP19" s="21"/>
      <c r="CQ19" s="21"/>
      <c r="CR19" s="21"/>
      <c r="CS19" s="21"/>
      <c r="CT19" s="21"/>
      <c r="CU19" s="21"/>
      <c r="CV19" s="13">
        <v>1</v>
      </c>
      <c r="CW19" s="21"/>
      <c r="CX19" s="21"/>
      <c r="CY19" s="21"/>
      <c r="CZ19" s="21"/>
      <c r="DA19" s="21"/>
      <c r="DB19" s="21"/>
      <c r="DC19" s="21"/>
      <c r="DD19" s="21"/>
      <c r="DE19" s="21"/>
      <c r="DF19" s="21"/>
      <c r="DG19" s="13"/>
      <c r="DH19" s="21"/>
      <c r="DI19" s="21"/>
      <c r="DJ19" s="21"/>
      <c r="DK19" s="21"/>
      <c r="DL19" s="21"/>
      <c r="DM19" s="21"/>
      <c r="DN19" s="21"/>
      <c r="DO19" s="21"/>
      <c r="DP19" s="21"/>
      <c r="DQ19" s="21"/>
      <c r="DR19" s="13"/>
      <c r="DS19" s="21"/>
      <c r="DT19" s="21"/>
      <c r="DU19" s="13">
        <v>1</v>
      </c>
      <c r="DV19" s="13" t="s">
        <v>605</v>
      </c>
      <c r="DW19" s="21"/>
      <c r="DX19" s="13">
        <v>2</v>
      </c>
      <c r="DY19" s="21"/>
      <c r="DZ19" s="13" t="s">
        <v>606</v>
      </c>
      <c r="EA19" s="21"/>
      <c r="EB19" s="13">
        <v>1</v>
      </c>
      <c r="EC19" s="13" t="s">
        <v>373</v>
      </c>
      <c r="ED19" s="13" t="s">
        <v>607</v>
      </c>
      <c r="EE19" s="13">
        <v>2</v>
      </c>
      <c r="EF19" s="21"/>
      <c r="EG19" s="13">
        <v>2</v>
      </c>
      <c r="EH19" s="13">
        <v>999</v>
      </c>
      <c r="EI19" s="21"/>
      <c r="EJ19" s="13">
        <v>3</v>
      </c>
      <c r="EK19" s="13" t="s">
        <v>608</v>
      </c>
      <c r="EL19" s="21"/>
      <c r="EM19" s="13">
        <v>1</v>
      </c>
      <c r="EN19" s="13">
        <v>1</v>
      </c>
      <c r="EO19" s="13">
        <v>3</v>
      </c>
      <c r="EP19" s="13">
        <v>1</v>
      </c>
    </row>
    <row r="20" spans="1:146" ht="25.5" x14ac:dyDescent="0.2">
      <c r="A20" s="12">
        <v>49</v>
      </c>
      <c r="B20" s="47">
        <v>42497.480057870373</v>
      </c>
      <c r="C20" s="13" t="s">
        <v>336</v>
      </c>
      <c r="D20" s="13" t="s">
        <v>609</v>
      </c>
      <c r="E20" s="13" t="s">
        <v>610</v>
      </c>
      <c r="F20" s="13">
        <v>1</v>
      </c>
      <c r="G20" s="13" t="s">
        <v>611</v>
      </c>
      <c r="H20" s="13" t="s">
        <v>612</v>
      </c>
      <c r="I20" s="21"/>
      <c r="J20" s="14">
        <v>40726320942</v>
      </c>
      <c r="K20" s="13"/>
      <c r="L20" s="13"/>
      <c r="M20" s="13" t="s">
        <v>613</v>
      </c>
      <c r="N20" s="13" t="s">
        <v>614</v>
      </c>
      <c r="O20" s="13">
        <v>2</v>
      </c>
      <c r="P20" s="50" t="s">
        <v>615</v>
      </c>
      <c r="Q20" s="13" t="s">
        <v>616</v>
      </c>
      <c r="R20" s="13">
        <v>47</v>
      </c>
      <c r="S20" s="13">
        <v>800008</v>
      </c>
      <c r="T20" s="13" t="s">
        <v>617</v>
      </c>
      <c r="U20" s="13" t="s">
        <v>520</v>
      </c>
      <c r="V20" s="13" t="s">
        <v>618</v>
      </c>
      <c r="W20" s="13" t="s">
        <v>366</v>
      </c>
      <c r="X20" s="21"/>
      <c r="Y20" s="13">
        <v>2</v>
      </c>
      <c r="Z20" s="21"/>
      <c r="AA20" s="13">
        <v>2</v>
      </c>
      <c r="AB20" s="21"/>
      <c r="AC20" s="13">
        <v>2</v>
      </c>
      <c r="AD20" s="21"/>
      <c r="AE20" s="13">
        <v>2</v>
      </c>
      <c r="AF20" s="21"/>
      <c r="AG20" s="13">
        <v>2</v>
      </c>
      <c r="AH20" s="21"/>
      <c r="AI20" s="13">
        <v>2</v>
      </c>
      <c r="AJ20" s="13" t="s">
        <v>390</v>
      </c>
      <c r="AK20" s="21"/>
      <c r="AL20" s="13" t="s">
        <v>619</v>
      </c>
      <c r="AM20" s="13" t="s">
        <v>373</v>
      </c>
      <c r="AN20" s="13">
        <v>3</v>
      </c>
      <c r="AO20" s="21"/>
      <c r="AP20" s="13">
        <v>2</v>
      </c>
      <c r="AQ20" s="21"/>
      <c r="AR20" s="13" t="s">
        <v>620</v>
      </c>
      <c r="AS20" s="13" t="s">
        <v>390</v>
      </c>
      <c r="AT20" s="13">
        <v>3</v>
      </c>
      <c r="AU20" s="21"/>
      <c r="AV20" s="13">
        <v>2</v>
      </c>
      <c r="AW20" s="21"/>
      <c r="AX20" s="13" t="s">
        <v>621</v>
      </c>
      <c r="AY20" s="13" t="s">
        <v>365</v>
      </c>
      <c r="AZ20" s="13"/>
      <c r="BA20" s="21"/>
      <c r="BB20" s="13">
        <v>2</v>
      </c>
      <c r="BC20" s="21"/>
      <c r="BD20" s="21"/>
      <c r="BE20" s="13"/>
      <c r="BF20" s="13"/>
      <c r="BG20" s="21"/>
      <c r="BH20" s="21"/>
      <c r="BI20" s="21"/>
      <c r="BJ20" s="21"/>
      <c r="BK20" s="13"/>
      <c r="BL20" s="13"/>
      <c r="BM20" s="21"/>
      <c r="BN20" s="21"/>
      <c r="BO20" s="21"/>
      <c r="BP20" s="13" t="s">
        <v>365</v>
      </c>
      <c r="BQ20" s="21"/>
      <c r="BR20" s="13" t="s">
        <v>622</v>
      </c>
      <c r="BS20" s="13">
        <v>2</v>
      </c>
      <c r="BT20" s="21"/>
      <c r="BU20" s="21"/>
      <c r="BV20" s="21"/>
      <c r="BW20" s="21"/>
      <c r="BX20" s="13">
        <v>1</v>
      </c>
      <c r="BY20" s="21"/>
      <c r="BZ20" s="13">
        <v>2</v>
      </c>
      <c r="CA20" s="21"/>
      <c r="CB20" s="21"/>
      <c r="CC20" s="13" t="s">
        <v>623</v>
      </c>
      <c r="CD20" s="13">
        <v>2</v>
      </c>
      <c r="CE20" s="21"/>
      <c r="CF20" s="21"/>
      <c r="CG20" s="21"/>
      <c r="CH20" s="21"/>
      <c r="CI20" s="13">
        <v>1</v>
      </c>
      <c r="CJ20" s="21"/>
      <c r="CK20" s="13">
        <v>2</v>
      </c>
      <c r="CL20" s="21"/>
      <c r="CM20" s="21"/>
      <c r="CN20" s="21"/>
      <c r="CO20" s="21"/>
      <c r="CP20" s="21"/>
      <c r="CQ20" s="21"/>
      <c r="CR20" s="21"/>
      <c r="CS20" s="21"/>
      <c r="CT20" s="21"/>
      <c r="CU20" s="21"/>
      <c r="CV20" s="13"/>
      <c r="CW20" s="21"/>
      <c r="CX20" s="21"/>
      <c r="CY20" s="21"/>
      <c r="CZ20" s="21"/>
      <c r="DA20" s="21"/>
      <c r="DB20" s="21"/>
      <c r="DC20" s="21"/>
      <c r="DD20" s="21"/>
      <c r="DE20" s="21"/>
      <c r="DF20" s="21"/>
      <c r="DG20" s="13"/>
      <c r="DH20" s="21"/>
      <c r="DI20" s="21"/>
      <c r="DJ20" s="21"/>
      <c r="DK20" s="21"/>
      <c r="DL20" s="21"/>
      <c r="DM20" s="21"/>
      <c r="DN20" s="21"/>
      <c r="DO20" s="21"/>
      <c r="DP20" s="21"/>
      <c r="DQ20" s="21"/>
      <c r="DR20" s="13"/>
      <c r="DS20" s="21"/>
      <c r="DT20" s="21"/>
      <c r="DU20" s="21"/>
      <c r="DV20" s="13"/>
      <c r="DW20" s="21"/>
      <c r="DX20" s="21"/>
      <c r="DY20" s="21"/>
      <c r="DZ20" s="21"/>
      <c r="EA20" s="21"/>
      <c r="EB20" s="13">
        <v>1</v>
      </c>
      <c r="EC20" s="13">
        <v>3</v>
      </c>
      <c r="ED20" s="21"/>
      <c r="EE20" s="13">
        <v>1</v>
      </c>
      <c r="EF20" s="21"/>
      <c r="EG20" s="13">
        <v>1</v>
      </c>
      <c r="EH20" s="13">
        <v>3</v>
      </c>
      <c r="EI20" s="21"/>
      <c r="EJ20" s="13">
        <v>2</v>
      </c>
      <c r="EK20" s="21"/>
      <c r="EL20" s="21"/>
      <c r="EM20" s="13">
        <v>1</v>
      </c>
      <c r="EN20" s="13">
        <v>1</v>
      </c>
      <c r="EO20" s="13">
        <v>3</v>
      </c>
      <c r="EP20" s="13">
        <v>1</v>
      </c>
    </row>
    <row r="21" spans="1:146" ht="63.75" x14ac:dyDescent="0.2">
      <c r="A21" s="12">
        <v>50</v>
      </c>
      <c r="B21" s="47">
        <v>42497.560046296298</v>
      </c>
      <c r="C21" s="13" t="s">
        <v>336</v>
      </c>
      <c r="D21" s="13" t="s">
        <v>624</v>
      </c>
      <c r="E21" s="13" t="s">
        <v>625</v>
      </c>
      <c r="F21" s="13">
        <v>1</v>
      </c>
      <c r="G21" s="13" t="s">
        <v>626</v>
      </c>
      <c r="H21" s="13" t="s">
        <v>627</v>
      </c>
      <c r="I21" s="21"/>
      <c r="J21" s="14" t="s">
        <v>628</v>
      </c>
      <c r="K21" s="13"/>
      <c r="L21" s="13"/>
      <c r="M21" s="13" t="s">
        <v>629</v>
      </c>
      <c r="N21" s="13" t="s">
        <v>630</v>
      </c>
      <c r="O21" s="13">
        <v>2</v>
      </c>
      <c r="P21" s="50" t="s">
        <v>631</v>
      </c>
      <c r="Q21" s="13" t="s">
        <v>632</v>
      </c>
      <c r="R21" s="13">
        <v>1</v>
      </c>
      <c r="S21" s="13">
        <v>400084</v>
      </c>
      <c r="T21" s="13" t="s">
        <v>633</v>
      </c>
      <c r="U21" s="13" t="s">
        <v>520</v>
      </c>
      <c r="V21" s="13" t="s">
        <v>366</v>
      </c>
      <c r="W21" s="13">
        <v>1</v>
      </c>
      <c r="X21" s="21"/>
      <c r="Y21" s="13">
        <v>1</v>
      </c>
      <c r="Z21" s="13" t="s">
        <v>634</v>
      </c>
      <c r="AA21" s="13">
        <v>2</v>
      </c>
      <c r="AB21" s="21"/>
      <c r="AC21" s="13">
        <v>2</v>
      </c>
      <c r="AD21" s="21"/>
      <c r="AE21" s="13">
        <v>2</v>
      </c>
      <c r="AF21" s="13" t="s">
        <v>635</v>
      </c>
      <c r="AG21" s="13">
        <v>4</v>
      </c>
      <c r="AH21" s="13" t="s">
        <v>636</v>
      </c>
      <c r="AI21" s="13" t="s">
        <v>461</v>
      </c>
      <c r="AJ21" s="13">
        <v>2</v>
      </c>
      <c r="AK21" s="21"/>
      <c r="AL21" s="21"/>
      <c r="AM21" s="13"/>
      <c r="AN21" s="13"/>
      <c r="AO21" s="21"/>
      <c r="AP21" s="21"/>
      <c r="AQ21" s="21"/>
      <c r="AR21" s="13">
        <v>1</v>
      </c>
      <c r="AS21" s="13">
        <v>1</v>
      </c>
      <c r="AT21" s="13"/>
      <c r="AU21" s="21"/>
      <c r="AV21" s="13">
        <v>1</v>
      </c>
      <c r="AW21" s="13" t="s">
        <v>637</v>
      </c>
      <c r="AX21" s="21"/>
      <c r="AY21" s="13"/>
      <c r="AZ21" s="13"/>
      <c r="BA21" s="21"/>
      <c r="BB21" s="21"/>
      <c r="BC21" s="21"/>
      <c r="BD21" s="21"/>
      <c r="BE21" s="13"/>
      <c r="BF21" s="13"/>
      <c r="BG21" s="21"/>
      <c r="BH21" s="21"/>
      <c r="BI21" s="21"/>
      <c r="BJ21" s="21"/>
      <c r="BK21" s="13"/>
      <c r="BL21" s="13"/>
      <c r="BM21" s="21"/>
      <c r="BN21" s="21"/>
      <c r="BO21" s="21"/>
      <c r="BP21" s="13">
        <v>2</v>
      </c>
      <c r="BQ21" s="21"/>
      <c r="BR21" s="21"/>
      <c r="BS21" s="21"/>
      <c r="BT21" s="21"/>
      <c r="BU21" s="21"/>
      <c r="BV21" s="21"/>
      <c r="BW21" s="21"/>
      <c r="BX21" s="21"/>
      <c r="BY21" s="21"/>
      <c r="BZ21" s="13"/>
      <c r="CA21" s="21"/>
      <c r="CB21" s="21"/>
      <c r="CC21" s="13" t="s">
        <v>638</v>
      </c>
      <c r="CD21" s="13">
        <v>1</v>
      </c>
      <c r="CE21" s="21"/>
      <c r="CF21" s="13" t="s">
        <v>627</v>
      </c>
      <c r="CG21" s="13">
        <v>2010</v>
      </c>
      <c r="CH21" s="13">
        <v>2016</v>
      </c>
      <c r="CI21" s="13" t="s">
        <v>417</v>
      </c>
      <c r="CJ21" s="13" t="s">
        <v>639</v>
      </c>
      <c r="CK21" s="13" t="s">
        <v>390</v>
      </c>
      <c r="CL21" s="13">
        <v>1</v>
      </c>
      <c r="CM21" s="21"/>
      <c r="CN21" s="21"/>
      <c r="CO21" s="21"/>
      <c r="CP21" s="21"/>
      <c r="CQ21" s="21"/>
      <c r="CR21" s="21"/>
      <c r="CS21" s="21"/>
      <c r="CT21" s="21"/>
      <c r="CU21" s="21"/>
      <c r="CV21" s="13"/>
      <c r="CW21" s="21"/>
      <c r="CX21" s="21"/>
      <c r="CY21" s="21"/>
      <c r="CZ21" s="21"/>
      <c r="DA21" s="21"/>
      <c r="DB21" s="21"/>
      <c r="DC21" s="21"/>
      <c r="DD21" s="21"/>
      <c r="DE21" s="21"/>
      <c r="DF21" s="21"/>
      <c r="DG21" s="13"/>
      <c r="DH21" s="21"/>
      <c r="DI21" s="21"/>
      <c r="DJ21" s="21"/>
      <c r="DK21" s="21"/>
      <c r="DL21" s="21"/>
      <c r="DM21" s="21"/>
      <c r="DN21" s="21"/>
      <c r="DO21" s="21"/>
      <c r="DP21" s="21"/>
      <c r="DQ21" s="21"/>
      <c r="DR21" s="13"/>
      <c r="DS21" s="21"/>
      <c r="DT21" s="21"/>
      <c r="DU21" s="21"/>
      <c r="DV21" s="13"/>
      <c r="DW21" s="21"/>
      <c r="DX21" s="21"/>
      <c r="DY21" s="21"/>
      <c r="DZ21" s="21"/>
      <c r="EA21" s="21"/>
      <c r="EB21" s="13">
        <v>1</v>
      </c>
      <c r="EC21" s="13" t="s">
        <v>373</v>
      </c>
      <c r="ED21" s="13" t="s">
        <v>641</v>
      </c>
      <c r="EE21" s="13">
        <v>1</v>
      </c>
      <c r="EF21" s="21"/>
      <c r="EG21" s="13">
        <v>1</v>
      </c>
      <c r="EH21" s="13">
        <v>2</v>
      </c>
      <c r="EI21" s="21"/>
      <c r="EJ21" s="13">
        <v>3</v>
      </c>
      <c r="EK21" s="21"/>
      <c r="EL21" s="21"/>
      <c r="EM21" s="13">
        <v>1</v>
      </c>
      <c r="EN21" s="13">
        <v>1</v>
      </c>
      <c r="EO21" s="13">
        <v>3</v>
      </c>
      <c r="EP21" s="13">
        <v>1</v>
      </c>
    </row>
    <row r="22" spans="1:146" ht="165.75" x14ac:dyDescent="0.2">
      <c r="A22" s="12">
        <v>52</v>
      </c>
      <c r="B22" s="47">
        <v>42499.377511574072</v>
      </c>
      <c r="C22" s="13" t="s">
        <v>336</v>
      </c>
      <c r="D22" s="13" t="s">
        <v>644</v>
      </c>
      <c r="E22" s="13" t="s">
        <v>645</v>
      </c>
      <c r="F22" s="13">
        <v>2</v>
      </c>
      <c r="G22" s="13" t="s">
        <v>593</v>
      </c>
      <c r="H22" s="13" t="s">
        <v>646</v>
      </c>
      <c r="I22" s="21"/>
      <c r="J22" s="14">
        <f>40214574522</f>
        <v>40214574522</v>
      </c>
      <c r="K22" s="13"/>
      <c r="L22" s="13"/>
      <c r="M22" s="13" t="s">
        <v>647</v>
      </c>
      <c r="N22" s="13" t="s">
        <v>648</v>
      </c>
      <c r="O22" s="13">
        <v>2</v>
      </c>
      <c r="P22" s="50" t="s">
        <v>649</v>
      </c>
      <c r="Q22" s="13" t="s">
        <v>650</v>
      </c>
      <c r="R22" s="13">
        <v>409</v>
      </c>
      <c r="S22" s="13" t="s">
        <v>651</v>
      </c>
      <c r="T22" s="13" t="s">
        <v>519</v>
      </c>
      <c r="U22" s="13" t="s">
        <v>520</v>
      </c>
      <c r="V22" s="13" t="s">
        <v>390</v>
      </c>
      <c r="W22" s="13">
        <v>1</v>
      </c>
      <c r="X22" s="21"/>
      <c r="Y22" s="13">
        <v>1</v>
      </c>
      <c r="Z22" s="13" t="s">
        <v>652</v>
      </c>
      <c r="AA22" s="13">
        <v>1</v>
      </c>
      <c r="AB22" s="13" t="s">
        <v>653</v>
      </c>
      <c r="AC22" s="13">
        <v>999</v>
      </c>
      <c r="AD22" s="21"/>
      <c r="AE22" s="13">
        <v>3</v>
      </c>
      <c r="AF22" s="13" t="s">
        <v>654</v>
      </c>
      <c r="AG22" s="13">
        <v>4</v>
      </c>
      <c r="AH22" s="13" t="s">
        <v>655</v>
      </c>
      <c r="AI22" s="13">
        <v>2</v>
      </c>
      <c r="AJ22" s="13">
        <v>2</v>
      </c>
      <c r="AK22" s="21"/>
      <c r="AL22" s="21"/>
      <c r="AM22" s="13"/>
      <c r="AN22" s="13"/>
      <c r="AO22" s="21"/>
      <c r="AP22" s="21"/>
      <c r="AQ22" s="21"/>
      <c r="AR22" s="13">
        <v>1</v>
      </c>
      <c r="AS22" s="13">
        <v>1</v>
      </c>
      <c r="AT22" s="13"/>
      <c r="AU22" s="21"/>
      <c r="AV22" s="13">
        <v>1</v>
      </c>
      <c r="AW22" s="13" t="s">
        <v>656</v>
      </c>
      <c r="AX22" s="21"/>
      <c r="AY22" s="13"/>
      <c r="AZ22" s="13"/>
      <c r="BA22" s="21"/>
      <c r="BB22" s="21"/>
      <c r="BC22" s="21"/>
      <c r="BD22" s="21"/>
      <c r="BE22" s="13"/>
      <c r="BF22" s="13"/>
      <c r="BG22" s="21"/>
      <c r="BH22" s="21"/>
      <c r="BI22" s="21"/>
      <c r="BJ22" s="21"/>
      <c r="BK22" s="13"/>
      <c r="BL22" s="13"/>
      <c r="BM22" s="21"/>
      <c r="BN22" s="21"/>
      <c r="BO22" s="21"/>
      <c r="BP22" s="13" t="s">
        <v>365</v>
      </c>
      <c r="BQ22" s="21"/>
      <c r="BR22" s="13" t="s">
        <v>657</v>
      </c>
      <c r="BS22" s="13">
        <v>1</v>
      </c>
      <c r="BT22" s="50" t="s">
        <v>658</v>
      </c>
      <c r="BU22" s="21"/>
      <c r="BV22" s="21"/>
      <c r="BW22" s="21"/>
      <c r="BX22" s="21"/>
      <c r="BY22" s="21"/>
      <c r="BZ22" s="13"/>
      <c r="CA22" s="21"/>
      <c r="CB22" s="21"/>
      <c r="CC22" s="13" t="s">
        <v>659</v>
      </c>
      <c r="CD22" s="13">
        <v>1</v>
      </c>
      <c r="CE22" s="50" t="s">
        <v>658</v>
      </c>
      <c r="CF22" s="21"/>
      <c r="CG22" s="21"/>
      <c r="CH22" s="21"/>
      <c r="CI22" s="21"/>
      <c r="CJ22" s="21"/>
      <c r="CK22" s="13"/>
      <c r="CL22" s="21"/>
      <c r="CM22" s="21"/>
      <c r="CN22" s="21"/>
      <c r="CO22" s="21"/>
      <c r="CP22" s="21"/>
      <c r="CQ22" s="21"/>
      <c r="CR22" s="21"/>
      <c r="CS22" s="21"/>
      <c r="CT22" s="21"/>
      <c r="CU22" s="21"/>
      <c r="CV22" s="13"/>
      <c r="CW22" s="21"/>
      <c r="CX22" s="21"/>
      <c r="CY22" s="21"/>
      <c r="CZ22" s="21"/>
      <c r="DA22" s="21"/>
      <c r="DB22" s="21"/>
      <c r="DC22" s="21"/>
      <c r="DD22" s="21"/>
      <c r="DE22" s="21"/>
      <c r="DF22" s="21"/>
      <c r="DG22" s="13"/>
      <c r="DH22" s="21"/>
      <c r="DI22" s="21"/>
      <c r="DJ22" s="21"/>
      <c r="DK22" s="21"/>
      <c r="DL22" s="21"/>
      <c r="DM22" s="21"/>
      <c r="DN22" s="21"/>
      <c r="DO22" s="21"/>
      <c r="DP22" s="21"/>
      <c r="DQ22" s="21"/>
      <c r="DR22" s="13"/>
      <c r="DS22" s="21"/>
      <c r="DT22" s="21"/>
      <c r="DU22" s="21"/>
      <c r="DV22" s="13"/>
      <c r="DW22" s="21"/>
      <c r="DX22" s="21"/>
      <c r="DY22" s="21"/>
      <c r="DZ22" s="21"/>
      <c r="EA22" s="21"/>
      <c r="EB22" s="13">
        <v>1</v>
      </c>
      <c r="EC22" s="13" t="s">
        <v>373</v>
      </c>
      <c r="ED22" s="13" t="s">
        <v>660</v>
      </c>
      <c r="EE22" s="13">
        <v>999</v>
      </c>
      <c r="EF22" s="21"/>
      <c r="EG22" s="13">
        <v>1</v>
      </c>
      <c r="EH22" s="13">
        <v>3</v>
      </c>
      <c r="EI22" s="13" t="s">
        <v>661</v>
      </c>
      <c r="EJ22" s="13">
        <v>999</v>
      </c>
      <c r="EK22" s="21"/>
      <c r="EL22" s="13" t="s">
        <v>662</v>
      </c>
      <c r="EM22" s="13">
        <v>1</v>
      </c>
      <c r="EN22" s="13">
        <v>1</v>
      </c>
      <c r="EO22" s="13">
        <v>3</v>
      </c>
      <c r="EP22" s="13">
        <v>1</v>
      </c>
    </row>
    <row r="23" spans="1:146" ht="25.5" x14ac:dyDescent="0.2">
      <c r="A23" s="12">
        <v>55</v>
      </c>
      <c r="B23" s="47">
        <v>42499.53292824074</v>
      </c>
      <c r="C23" s="13" t="s">
        <v>336</v>
      </c>
      <c r="D23" s="13" t="s">
        <v>666</v>
      </c>
      <c r="E23" s="13" t="s">
        <v>667</v>
      </c>
      <c r="F23" s="13">
        <v>2</v>
      </c>
      <c r="G23" s="13" t="s">
        <v>611</v>
      </c>
      <c r="H23" s="13" t="s">
        <v>668</v>
      </c>
      <c r="I23" s="21"/>
      <c r="J23" s="14">
        <f>40314378122</f>
        <v>40314378122</v>
      </c>
      <c r="K23" s="13"/>
      <c r="L23" s="13"/>
      <c r="M23" s="13" t="s">
        <v>663</v>
      </c>
      <c r="N23" s="13" t="s">
        <v>664</v>
      </c>
      <c r="O23" s="13">
        <v>2</v>
      </c>
      <c r="P23" s="50" t="s">
        <v>669</v>
      </c>
      <c r="Q23" s="13" t="s">
        <v>670</v>
      </c>
      <c r="R23" s="13">
        <v>409</v>
      </c>
      <c r="S23" s="13">
        <v>77125</v>
      </c>
      <c r="T23" s="13" t="s">
        <v>519</v>
      </c>
      <c r="U23" s="13" t="s">
        <v>520</v>
      </c>
      <c r="V23" s="13" t="s">
        <v>365</v>
      </c>
      <c r="W23" s="13">
        <v>1</v>
      </c>
      <c r="X23" s="21"/>
      <c r="Y23" s="13">
        <v>1</v>
      </c>
      <c r="Z23" s="21"/>
      <c r="AA23" s="13">
        <v>1</v>
      </c>
      <c r="AB23" s="21"/>
      <c r="AC23" s="13">
        <v>1</v>
      </c>
      <c r="AD23" s="21"/>
      <c r="AE23" s="13">
        <v>4</v>
      </c>
      <c r="AF23" s="21"/>
      <c r="AG23" s="13">
        <v>4</v>
      </c>
      <c r="AH23" s="21"/>
      <c r="AI23" s="13" t="s">
        <v>498</v>
      </c>
      <c r="AJ23" s="13" t="s">
        <v>671</v>
      </c>
      <c r="AK23" s="21"/>
      <c r="AL23" s="13">
        <v>1</v>
      </c>
      <c r="AM23" s="13" t="s">
        <v>571</v>
      </c>
      <c r="AN23" s="13">
        <v>99</v>
      </c>
      <c r="AO23" s="21"/>
      <c r="AP23" s="13">
        <v>1</v>
      </c>
      <c r="AQ23" s="21"/>
      <c r="AR23" s="13">
        <v>1</v>
      </c>
      <c r="AS23" s="13" t="s">
        <v>571</v>
      </c>
      <c r="AT23" s="13">
        <v>99</v>
      </c>
      <c r="AU23" s="21"/>
      <c r="AV23" s="13">
        <v>1</v>
      </c>
      <c r="AW23" s="21"/>
      <c r="AX23" s="21"/>
      <c r="AY23" s="13"/>
      <c r="AZ23" s="13"/>
      <c r="BA23" s="21"/>
      <c r="BB23" s="21"/>
      <c r="BC23" s="21"/>
      <c r="BD23" s="21"/>
      <c r="BE23" s="13"/>
      <c r="BF23" s="13"/>
      <c r="BG23" s="21"/>
      <c r="BH23" s="21"/>
      <c r="BI23" s="21"/>
      <c r="BJ23" s="13">
        <v>1</v>
      </c>
      <c r="BK23" s="13" t="s">
        <v>571</v>
      </c>
      <c r="BL23" s="13">
        <v>99</v>
      </c>
      <c r="BM23" s="21"/>
      <c r="BN23" s="13">
        <v>1</v>
      </c>
      <c r="BO23" s="21"/>
      <c r="BP23" s="13" t="s">
        <v>671</v>
      </c>
      <c r="BQ23" s="21"/>
      <c r="BR23" s="13" t="s">
        <v>672</v>
      </c>
      <c r="BS23" s="13">
        <v>2</v>
      </c>
      <c r="BT23" s="21"/>
      <c r="BU23" s="21"/>
      <c r="BV23" s="21"/>
      <c r="BW23" s="21"/>
      <c r="BX23" s="21"/>
      <c r="BY23" s="21"/>
      <c r="BZ23" s="13"/>
      <c r="CA23" s="21"/>
      <c r="CB23" s="21"/>
      <c r="CC23" s="13" t="s">
        <v>673</v>
      </c>
      <c r="CD23" s="13">
        <v>2</v>
      </c>
      <c r="CE23" s="21"/>
      <c r="CF23" s="21"/>
      <c r="CG23" s="21"/>
      <c r="CH23" s="21"/>
      <c r="CI23" s="21"/>
      <c r="CJ23" s="21"/>
      <c r="CK23" s="13"/>
      <c r="CL23" s="21"/>
      <c r="CM23" s="21"/>
      <c r="CN23" s="21"/>
      <c r="CO23" s="21"/>
      <c r="CP23" s="21"/>
      <c r="CQ23" s="21"/>
      <c r="CR23" s="21"/>
      <c r="CS23" s="21"/>
      <c r="CT23" s="21"/>
      <c r="CU23" s="21"/>
      <c r="CV23" s="13"/>
      <c r="CW23" s="21"/>
      <c r="CX23" s="21"/>
      <c r="CY23" s="21"/>
      <c r="CZ23" s="21"/>
      <c r="DA23" s="21"/>
      <c r="DB23" s="21"/>
      <c r="DC23" s="21"/>
      <c r="DD23" s="21"/>
      <c r="DE23" s="21"/>
      <c r="DF23" s="21"/>
      <c r="DG23" s="13"/>
      <c r="DH23" s="21"/>
      <c r="DI23" s="21"/>
      <c r="DJ23" s="13" t="s">
        <v>674</v>
      </c>
      <c r="DK23" s="13">
        <v>2</v>
      </c>
      <c r="DL23" s="21"/>
      <c r="DM23" s="21"/>
      <c r="DN23" s="21"/>
      <c r="DO23" s="21"/>
      <c r="DP23" s="21"/>
      <c r="DQ23" s="21"/>
      <c r="DR23" s="13"/>
      <c r="DS23" s="21"/>
      <c r="DT23" s="21"/>
      <c r="DU23" s="13">
        <v>2</v>
      </c>
      <c r="DV23" s="13"/>
      <c r="DW23" s="21"/>
      <c r="DX23" s="21"/>
      <c r="DY23" s="21"/>
      <c r="DZ23" s="21"/>
      <c r="EA23" s="21"/>
      <c r="EB23" s="13">
        <v>1</v>
      </c>
      <c r="EC23" s="13" t="s">
        <v>390</v>
      </c>
      <c r="ED23" s="21"/>
      <c r="EE23" s="13">
        <v>1</v>
      </c>
      <c r="EF23" s="21"/>
      <c r="EG23" s="13">
        <v>1</v>
      </c>
      <c r="EH23" s="13">
        <v>4</v>
      </c>
      <c r="EI23" s="21"/>
      <c r="EJ23" s="13">
        <v>4</v>
      </c>
      <c r="EK23" s="21"/>
      <c r="EL23" s="21"/>
      <c r="EM23" s="13">
        <v>1</v>
      </c>
      <c r="EN23" s="13">
        <v>1</v>
      </c>
      <c r="EO23" s="13">
        <v>3</v>
      </c>
      <c r="EP23" s="13">
        <v>1</v>
      </c>
    </row>
    <row r="24" spans="1:146" ht="242.25" x14ac:dyDescent="0.2">
      <c r="A24" s="12">
        <v>56</v>
      </c>
      <c r="B24" s="47">
        <v>42499.755057870374</v>
      </c>
      <c r="C24" s="13" t="s">
        <v>336</v>
      </c>
      <c r="D24" s="13" t="s">
        <v>675</v>
      </c>
      <c r="E24" s="13" t="s">
        <v>676</v>
      </c>
      <c r="F24" s="13">
        <v>1</v>
      </c>
      <c r="G24" s="13" t="s">
        <v>537</v>
      </c>
      <c r="H24" s="13" t="s">
        <v>677</v>
      </c>
      <c r="I24" s="21"/>
      <c r="J24" s="14">
        <v>40314033491</v>
      </c>
      <c r="K24" s="13"/>
      <c r="L24" s="13">
        <v>40314033499</v>
      </c>
      <c r="M24" s="13" t="s">
        <v>678</v>
      </c>
      <c r="N24" s="13" t="s">
        <v>679</v>
      </c>
      <c r="O24" s="13">
        <v>2</v>
      </c>
      <c r="P24" s="50" t="s">
        <v>680</v>
      </c>
      <c r="Q24" s="13" t="s">
        <v>681</v>
      </c>
      <c r="R24" s="13">
        <v>1</v>
      </c>
      <c r="S24" s="13">
        <v>12271</v>
      </c>
      <c r="T24" s="13" t="s">
        <v>642</v>
      </c>
      <c r="U24" s="13" t="s">
        <v>520</v>
      </c>
      <c r="V24" s="13">
        <v>3</v>
      </c>
      <c r="W24" s="13">
        <v>3</v>
      </c>
      <c r="X24" s="21"/>
      <c r="Y24" s="13">
        <v>1</v>
      </c>
      <c r="Z24" s="13" t="s">
        <v>682</v>
      </c>
      <c r="AA24" s="13">
        <v>2</v>
      </c>
      <c r="AB24" s="21"/>
      <c r="AC24" s="13">
        <v>2</v>
      </c>
      <c r="AD24" s="21"/>
      <c r="AE24" s="13">
        <v>1</v>
      </c>
      <c r="AF24" s="21"/>
      <c r="AG24" s="13">
        <v>4</v>
      </c>
      <c r="AH24" s="13" t="s">
        <v>683</v>
      </c>
      <c r="AI24" s="13">
        <v>2</v>
      </c>
      <c r="AJ24" s="13">
        <v>99</v>
      </c>
      <c r="AK24" s="13" t="s">
        <v>684</v>
      </c>
      <c r="AL24" s="21"/>
      <c r="AM24" s="13"/>
      <c r="AN24" s="13"/>
      <c r="AO24" s="21"/>
      <c r="AP24" s="21"/>
      <c r="AQ24" s="21"/>
      <c r="AR24" s="21"/>
      <c r="AS24" s="13"/>
      <c r="AT24" s="13"/>
      <c r="AU24" s="21"/>
      <c r="AV24" s="21"/>
      <c r="AW24" s="21"/>
      <c r="AX24" s="21"/>
      <c r="AY24" s="13"/>
      <c r="AZ24" s="13"/>
      <c r="BA24" s="21"/>
      <c r="BB24" s="21"/>
      <c r="BC24" s="21"/>
      <c r="BD24" s="21"/>
      <c r="BE24" s="13"/>
      <c r="BF24" s="13"/>
      <c r="BG24" s="21"/>
      <c r="BH24" s="21"/>
      <c r="BI24" s="21"/>
      <c r="BJ24" s="21"/>
      <c r="BK24" s="13"/>
      <c r="BL24" s="13"/>
      <c r="BM24" s="21"/>
      <c r="BN24" s="21"/>
      <c r="BO24" s="21"/>
      <c r="BP24" s="13">
        <v>99</v>
      </c>
      <c r="BQ24" s="13" t="s">
        <v>685</v>
      </c>
      <c r="BR24" s="21"/>
      <c r="BS24" s="21"/>
      <c r="BT24" s="21"/>
      <c r="BU24" s="21"/>
      <c r="BV24" s="21"/>
      <c r="BW24" s="21"/>
      <c r="BX24" s="21"/>
      <c r="BY24" s="21"/>
      <c r="BZ24" s="13"/>
      <c r="CA24" s="21"/>
      <c r="CB24" s="21"/>
      <c r="CC24" s="21"/>
      <c r="CD24" s="21"/>
      <c r="CE24" s="21"/>
      <c r="CF24" s="21"/>
      <c r="CG24" s="21"/>
      <c r="CH24" s="21"/>
      <c r="CI24" s="21"/>
      <c r="CJ24" s="21"/>
      <c r="CK24" s="13"/>
      <c r="CL24" s="21"/>
      <c r="CM24" s="21"/>
      <c r="CN24" s="21"/>
      <c r="CO24" s="21"/>
      <c r="CP24" s="21"/>
      <c r="CQ24" s="21"/>
      <c r="CR24" s="21"/>
      <c r="CS24" s="21"/>
      <c r="CT24" s="21"/>
      <c r="CU24" s="21"/>
      <c r="CV24" s="13"/>
      <c r="CW24" s="21"/>
      <c r="CX24" s="21"/>
      <c r="CY24" s="21"/>
      <c r="CZ24" s="21"/>
      <c r="DA24" s="21"/>
      <c r="DB24" s="21"/>
      <c r="DC24" s="21"/>
      <c r="DD24" s="21"/>
      <c r="DE24" s="21"/>
      <c r="DF24" s="21"/>
      <c r="DG24" s="13"/>
      <c r="DH24" s="21"/>
      <c r="DI24" s="21"/>
      <c r="DJ24" s="21"/>
      <c r="DK24" s="21"/>
      <c r="DL24" s="21"/>
      <c r="DM24" s="21"/>
      <c r="DN24" s="21"/>
      <c r="DO24" s="21"/>
      <c r="DP24" s="21"/>
      <c r="DQ24" s="21"/>
      <c r="DR24" s="13"/>
      <c r="DS24" s="21"/>
      <c r="DT24" s="21"/>
      <c r="DU24" s="21"/>
      <c r="DV24" s="13"/>
      <c r="DW24" s="21"/>
      <c r="DX24" s="21"/>
      <c r="DY24" s="21"/>
      <c r="DZ24" s="21"/>
      <c r="EA24" s="21"/>
      <c r="EB24" s="13">
        <v>1</v>
      </c>
      <c r="EC24" s="13">
        <v>3</v>
      </c>
      <c r="ED24" s="13" t="s">
        <v>686</v>
      </c>
      <c r="EE24" s="13">
        <v>1</v>
      </c>
      <c r="EF24" s="13" t="s">
        <v>687</v>
      </c>
      <c r="EG24" s="13">
        <v>1</v>
      </c>
      <c r="EH24" s="13">
        <v>4</v>
      </c>
      <c r="EI24" s="13" t="s">
        <v>688</v>
      </c>
      <c r="EJ24" s="13">
        <v>3</v>
      </c>
      <c r="EK24" s="13" t="s">
        <v>689</v>
      </c>
      <c r="EL24" s="13" t="s">
        <v>440</v>
      </c>
      <c r="EM24" s="13">
        <v>1</v>
      </c>
      <c r="EN24" s="13">
        <v>1</v>
      </c>
      <c r="EO24" s="13">
        <v>3</v>
      </c>
      <c r="EP24" s="13">
        <v>1</v>
      </c>
    </row>
    <row r="25" spans="1:146" ht="114.75" x14ac:dyDescent="0.2">
      <c r="A25" s="12">
        <v>60</v>
      </c>
      <c r="B25" s="47">
        <v>42501.587083333332</v>
      </c>
      <c r="C25" s="13" t="s">
        <v>336</v>
      </c>
      <c r="D25" s="13" t="s">
        <v>691</v>
      </c>
      <c r="E25" s="13" t="s">
        <v>692</v>
      </c>
      <c r="F25" s="13">
        <v>1</v>
      </c>
      <c r="G25" s="13" t="s">
        <v>693</v>
      </c>
      <c r="H25" s="13" t="s">
        <v>694</v>
      </c>
      <c r="I25" s="21"/>
      <c r="J25" s="14">
        <f>381113713134</f>
        <v>381113713134</v>
      </c>
      <c r="K25" s="13"/>
      <c r="L25" s="13"/>
      <c r="M25" s="13" t="s">
        <v>695</v>
      </c>
      <c r="N25" s="13" t="s">
        <v>696</v>
      </c>
      <c r="O25" s="13">
        <v>2</v>
      </c>
      <c r="P25" s="50" t="s">
        <v>697</v>
      </c>
      <c r="Q25" s="13" t="s">
        <v>698</v>
      </c>
      <c r="R25" s="13">
        <v>118</v>
      </c>
      <c r="S25" s="13">
        <v>11080</v>
      </c>
      <c r="T25" s="13" t="s">
        <v>443</v>
      </c>
      <c r="U25" s="13" t="s">
        <v>444</v>
      </c>
      <c r="V25" s="13" t="s">
        <v>365</v>
      </c>
      <c r="W25" s="13">
        <v>1</v>
      </c>
      <c r="X25" s="21"/>
      <c r="Y25" s="13">
        <v>2</v>
      </c>
      <c r="Z25" s="21"/>
      <c r="AA25" s="13">
        <v>2</v>
      </c>
      <c r="AB25" s="21"/>
      <c r="AC25" s="13">
        <v>2</v>
      </c>
      <c r="AD25" s="13" t="s">
        <v>699</v>
      </c>
      <c r="AE25" s="13">
        <v>2</v>
      </c>
      <c r="AF25" s="13" t="s">
        <v>700</v>
      </c>
      <c r="AG25" s="13">
        <v>2</v>
      </c>
      <c r="AH25" s="13" t="s">
        <v>699</v>
      </c>
      <c r="AI25" s="13" t="s">
        <v>461</v>
      </c>
      <c r="AJ25" s="13">
        <v>2</v>
      </c>
      <c r="AK25" s="21"/>
      <c r="AL25" s="21"/>
      <c r="AM25" s="13"/>
      <c r="AN25" s="13"/>
      <c r="AO25" s="21"/>
      <c r="AP25" s="21"/>
      <c r="AQ25" s="21"/>
      <c r="AR25" s="13" t="s">
        <v>701</v>
      </c>
      <c r="AS25" s="13">
        <v>1</v>
      </c>
      <c r="AT25" s="13"/>
      <c r="AU25" s="21"/>
      <c r="AV25" s="13">
        <v>1</v>
      </c>
      <c r="AW25" s="13" t="s">
        <v>702</v>
      </c>
      <c r="AX25" s="21"/>
      <c r="AY25" s="13"/>
      <c r="AZ25" s="13"/>
      <c r="BA25" s="21"/>
      <c r="BB25" s="21"/>
      <c r="BC25" s="21"/>
      <c r="BD25" s="21"/>
      <c r="BE25" s="13"/>
      <c r="BF25" s="13"/>
      <c r="BG25" s="21"/>
      <c r="BH25" s="21"/>
      <c r="BI25" s="21"/>
      <c r="BJ25" s="21"/>
      <c r="BK25" s="13"/>
      <c r="BL25" s="13"/>
      <c r="BM25" s="21"/>
      <c r="BN25" s="21"/>
      <c r="BO25" s="21"/>
      <c r="BP25" s="13">
        <v>2</v>
      </c>
      <c r="BQ25" s="21"/>
      <c r="BR25" s="21"/>
      <c r="BS25" s="21"/>
      <c r="BT25" s="21"/>
      <c r="BU25" s="21"/>
      <c r="BV25" s="21"/>
      <c r="BW25" s="21"/>
      <c r="BX25" s="21"/>
      <c r="BY25" s="21"/>
      <c r="BZ25" s="13"/>
      <c r="CA25" s="21"/>
      <c r="CB25" s="21"/>
      <c r="CC25" s="13" t="s">
        <v>703</v>
      </c>
      <c r="CD25" s="13">
        <v>2</v>
      </c>
      <c r="CE25" s="21"/>
      <c r="CF25" s="13" t="s">
        <v>704</v>
      </c>
      <c r="CG25" s="13" t="s">
        <v>394</v>
      </c>
      <c r="CH25" s="13" t="s">
        <v>394</v>
      </c>
      <c r="CI25" s="13">
        <v>99</v>
      </c>
      <c r="CJ25" s="13" t="s">
        <v>705</v>
      </c>
      <c r="CK25" s="13">
        <v>2</v>
      </c>
      <c r="CL25" s="13">
        <v>2</v>
      </c>
      <c r="CM25" s="21"/>
      <c r="CN25" s="21"/>
      <c r="CO25" s="21"/>
      <c r="CP25" s="21"/>
      <c r="CQ25" s="21"/>
      <c r="CR25" s="21"/>
      <c r="CS25" s="21"/>
      <c r="CT25" s="21"/>
      <c r="CU25" s="21"/>
      <c r="CV25" s="13"/>
      <c r="CW25" s="21"/>
      <c r="CX25" s="21"/>
      <c r="CY25" s="21"/>
      <c r="CZ25" s="21"/>
      <c r="DA25" s="21"/>
      <c r="DB25" s="21"/>
      <c r="DC25" s="21"/>
      <c r="DD25" s="21"/>
      <c r="DE25" s="21"/>
      <c r="DF25" s="21"/>
      <c r="DG25" s="13"/>
      <c r="DH25" s="21"/>
      <c r="DI25" s="21"/>
      <c r="DJ25" s="21"/>
      <c r="DK25" s="21"/>
      <c r="DL25" s="21"/>
      <c r="DM25" s="21"/>
      <c r="DN25" s="21"/>
      <c r="DO25" s="21"/>
      <c r="DP25" s="21"/>
      <c r="DQ25" s="21"/>
      <c r="DR25" s="13"/>
      <c r="DS25" s="21"/>
      <c r="DT25" s="21"/>
      <c r="DU25" s="21"/>
      <c r="DV25" s="13"/>
      <c r="DW25" s="21"/>
      <c r="DX25" s="21"/>
      <c r="DY25" s="21"/>
      <c r="DZ25" s="21"/>
      <c r="EA25" s="21"/>
      <c r="EB25" s="13">
        <v>1</v>
      </c>
      <c r="EC25" s="13">
        <v>3</v>
      </c>
      <c r="ED25" s="13" t="s">
        <v>706</v>
      </c>
      <c r="EE25" s="13">
        <v>2</v>
      </c>
      <c r="EF25" s="21"/>
      <c r="EG25" s="13">
        <v>2</v>
      </c>
      <c r="EH25" s="13">
        <v>3</v>
      </c>
      <c r="EI25" s="21"/>
      <c r="EJ25" s="13">
        <v>2</v>
      </c>
      <c r="EK25" s="13" t="s">
        <v>707</v>
      </c>
      <c r="EL25" s="21"/>
      <c r="EM25" s="13">
        <v>1</v>
      </c>
      <c r="EN25" s="13">
        <v>1</v>
      </c>
      <c r="EO25" s="13">
        <v>3</v>
      </c>
      <c r="EP25" s="13">
        <v>1</v>
      </c>
    </row>
    <row r="26" spans="1:146" ht="89.25" x14ac:dyDescent="0.2">
      <c r="A26" s="12">
        <v>61</v>
      </c>
      <c r="B26" s="47">
        <v>42501.651956018519</v>
      </c>
      <c r="C26" s="13" t="s">
        <v>336</v>
      </c>
      <c r="D26" s="13" t="s">
        <v>708</v>
      </c>
      <c r="E26" s="13" t="s">
        <v>709</v>
      </c>
      <c r="F26" s="13">
        <v>1</v>
      </c>
      <c r="G26" s="13" t="s">
        <v>710</v>
      </c>
      <c r="H26" s="13" t="s">
        <v>711</v>
      </c>
      <c r="I26" s="21"/>
      <c r="J26" s="14">
        <f>3816413940185</f>
        <v>3816413940185</v>
      </c>
      <c r="K26" s="13"/>
      <c r="L26" s="13"/>
      <c r="M26" s="13" t="s">
        <v>712</v>
      </c>
      <c r="N26" s="13" t="s">
        <v>713</v>
      </c>
      <c r="O26" s="13">
        <v>1</v>
      </c>
      <c r="P26" s="50" t="s">
        <v>714</v>
      </c>
      <c r="Q26" s="13" t="s">
        <v>715</v>
      </c>
      <c r="R26" s="13" t="s">
        <v>716</v>
      </c>
      <c r="S26" s="13">
        <v>11000</v>
      </c>
      <c r="T26" s="13" t="s">
        <v>443</v>
      </c>
      <c r="U26" s="13" t="s">
        <v>444</v>
      </c>
      <c r="V26" s="13" t="s">
        <v>365</v>
      </c>
      <c r="W26" s="13" t="s">
        <v>365</v>
      </c>
      <c r="X26" s="21"/>
      <c r="Y26" s="13">
        <v>2</v>
      </c>
      <c r="Z26" s="21"/>
      <c r="AA26" s="13">
        <v>2</v>
      </c>
      <c r="AB26" s="21"/>
      <c r="AC26" s="13">
        <v>2</v>
      </c>
      <c r="AD26" s="21"/>
      <c r="AE26" s="13">
        <v>1</v>
      </c>
      <c r="AF26" s="21"/>
      <c r="AG26" s="13">
        <v>1</v>
      </c>
      <c r="AH26" s="21"/>
      <c r="AI26" s="13">
        <v>2</v>
      </c>
      <c r="AJ26" s="13" t="s">
        <v>365</v>
      </c>
      <c r="AK26" s="21"/>
      <c r="AL26" s="13">
        <v>10</v>
      </c>
      <c r="AM26" s="13">
        <v>1</v>
      </c>
      <c r="AN26" s="13">
        <v>99</v>
      </c>
      <c r="AO26" s="13" t="s">
        <v>717</v>
      </c>
      <c r="AP26" s="13">
        <v>2</v>
      </c>
      <c r="AQ26" s="21"/>
      <c r="AR26" s="13" t="s">
        <v>718</v>
      </c>
      <c r="AS26" s="13">
        <v>1</v>
      </c>
      <c r="AT26" s="13"/>
      <c r="AU26" s="21"/>
      <c r="AV26" s="13">
        <v>1</v>
      </c>
      <c r="AW26" s="13" t="s">
        <v>719</v>
      </c>
      <c r="AX26" s="21"/>
      <c r="AY26" s="13"/>
      <c r="AZ26" s="13"/>
      <c r="BA26" s="21"/>
      <c r="BB26" s="21"/>
      <c r="BC26" s="21"/>
      <c r="BD26" s="21"/>
      <c r="BE26" s="13"/>
      <c r="BF26" s="13"/>
      <c r="BG26" s="21"/>
      <c r="BH26" s="21"/>
      <c r="BI26" s="21"/>
      <c r="BJ26" s="21"/>
      <c r="BK26" s="13"/>
      <c r="BL26" s="13"/>
      <c r="BM26" s="21"/>
      <c r="BN26" s="21"/>
      <c r="BO26" s="21"/>
      <c r="BP26" s="13" t="s">
        <v>365</v>
      </c>
      <c r="BQ26" s="21"/>
      <c r="BR26" s="13" t="s">
        <v>720</v>
      </c>
      <c r="BS26" s="13">
        <v>999</v>
      </c>
      <c r="BT26" s="21"/>
      <c r="BU26" s="13" t="s">
        <v>711</v>
      </c>
      <c r="BV26" s="13">
        <v>2010</v>
      </c>
      <c r="BW26" s="13" t="s">
        <v>394</v>
      </c>
      <c r="BX26" s="13">
        <v>1</v>
      </c>
      <c r="BY26" s="21"/>
      <c r="BZ26" s="13">
        <v>1</v>
      </c>
      <c r="CA26" s="21"/>
      <c r="CB26" s="21"/>
      <c r="CC26" s="13" t="s">
        <v>721</v>
      </c>
      <c r="CD26" s="13">
        <v>1</v>
      </c>
      <c r="CE26" s="21"/>
      <c r="CF26" s="13" t="s">
        <v>711</v>
      </c>
      <c r="CG26" s="13">
        <v>2002</v>
      </c>
      <c r="CH26" s="13" t="s">
        <v>394</v>
      </c>
      <c r="CI26" s="13" t="s">
        <v>365</v>
      </c>
      <c r="CJ26" s="21"/>
      <c r="CK26" s="13">
        <v>1</v>
      </c>
      <c r="CL26" s="21"/>
      <c r="CM26" s="21"/>
      <c r="CN26" s="21"/>
      <c r="CO26" s="21"/>
      <c r="CP26" s="21"/>
      <c r="CQ26" s="21"/>
      <c r="CR26" s="21"/>
      <c r="CS26" s="21"/>
      <c r="CT26" s="21"/>
      <c r="CU26" s="21"/>
      <c r="CV26" s="13"/>
      <c r="CW26" s="21"/>
      <c r="CX26" s="21"/>
      <c r="CY26" s="21"/>
      <c r="CZ26" s="21"/>
      <c r="DA26" s="21"/>
      <c r="DB26" s="21"/>
      <c r="DC26" s="21"/>
      <c r="DD26" s="21"/>
      <c r="DE26" s="21"/>
      <c r="DF26" s="21"/>
      <c r="DG26" s="13"/>
      <c r="DH26" s="21"/>
      <c r="DI26" s="21"/>
      <c r="DJ26" s="21"/>
      <c r="DK26" s="21"/>
      <c r="DL26" s="21"/>
      <c r="DM26" s="21"/>
      <c r="DN26" s="21"/>
      <c r="DO26" s="21"/>
      <c r="DP26" s="21"/>
      <c r="DQ26" s="21"/>
      <c r="DR26" s="13"/>
      <c r="DS26" s="21"/>
      <c r="DT26" s="21"/>
      <c r="DU26" s="21"/>
      <c r="DV26" s="13"/>
      <c r="DW26" s="21"/>
      <c r="DX26" s="21"/>
      <c r="DY26" s="21"/>
      <c r="DZ26" s="21"/>
      <c r="EA26" s="21"/>
      <c r="EB26" s="13">
        <v>999</v>
      </c>
      <c r="EC26" s="13"/>
      <c r="ED26" s="21"/>
      <c r="EE26" s="13">
        <v>999</v>
      </c>
      <c r="EF26" s="21"/>
      <c r="EG26" s="13">
        <v>2</v>
      </c>
      <c r="EH26" s="13">
        <v>999</v>
      </c>
      <c r="EI26" s="21"/>
      <c r="EJ26" s="13">
        <v>999</v>
      </c>
      <c r="EK26" s="21"/>
      <c r="EL26" s="21"/>
      <c r="EM26" s="13">
        <v>3</v>
      </c>
      <c r="EN26" s="13">
        <v>1</v>
      </c>
      <c r="EO26" s="13">
        <v>3</v>
      </c>
      <c r="EP26" s="13">
        <v>1</v>
      </c>
    </row>
    <row r="27" spans="1:146" ht="12.75" x14ac:dyDescent="0.2">
      <c r="A27" s="12">
        <v>62</v>
      </c>
      <c r="B27" s="47">
        <v>42502.278124999997</v>
      </c>
      <c r="C27" s="13" t="s">
        <v>336</v>
      </c>
      <c r="D27" s="13" t="s">
        <v>468</v>
      </c>
      <c r="E27" s="13" t="s">
        <v>722</v>
      </c>
      <c r="F27" s="13">
        <v>1</v>
      </c>
      <c r="G27" s="13" t="s">
        <v>723</v>
      </c>
      <c r="H27" s="13" t="s">
        <v>724</v>
      </c>
      <c r="I27" s="21"/>
      <c r="J27" s="14">
        <f>302131337401</f>
        <v>302131337401</v>
      </c>
      <c r="K27" s="13"/>
      <c r="L27" s="13"/>
      <c r="M27" s="13" t="s">
        <v>725</v>
      </c>
      <c r="N27" s="13" t="s">
        <v>726</v>
      </c>
      <c r="O27" s="13">
        <v>1</v>
      </c>
      <c r="P27" s="50" t="s">
        <v>428</v>
      </c>
      <c r="Q27" s="13" t="s">
        <v>727</v>
      </c>
      <c r="R27" s="13">
        <v>1</v>
      </c>
      <c r="S27" s="13">
        <v>13677</v>
      </c>
      <c r="T27" s="13" t="s">
        <v>728</v>
      </c>
      <c r="U27" s="13" t="s">
        <v>431</v>
      </c>
      <c r="V27" s="13" t="s">
        <v>571</v>
      </c>
      <c r="W27" s="13" t="s">
        <v>729</v>
      </c>
      <c r="X27" s="21"/>
      <c r="Y27" s="13">
        <v>999</v>
      </c>
      <c r="Z27" s="21"/>
      <c r="AA27" s="13">
        <v>999</v>
      </c>
      <c r="AB27" s="21"/>
      <c r="AC27" s="13">
        <v>999</v>
      </c>
      <c r="AD27" s="21"/>
      <c r="AE27" s="13">
        <v>999</v>
      </c>
      <c r="AF27" s="21"/>
      <c r="AG27" s="13">
        <v>999</v>
      </c>
      <c r="AH27" s="21"/>
      <c r="AI27" s="13" t="s">
        <v>461</v>
      </c>
      <c r="AJ27" s="13">
        <v>3</v>
      </c>
      <c r="AK27" s="21"/>
      <c r="AL27" s="21"/>
      <c r="AM27" s="13"/>
      <c r="AN27" s="13"/>
      <c r="AO27" s="21"/>
      <c r="AP27" s="21"/>
      <c r="AQ27" s="21"/>
      <c r="AR27" s="21"/>
      <c r="AS27" s="13"/>
      <c r="AT27" s="13"/>
      <c r="AU27" s="21"/>
      <c r="AV27" s="21"/>
      <c r="AW27" s="21"/>
      <c r="AX27" s="13">
        <v>1500</v>
      </c>
      <c r="AY27" s="13">
        <v>2</v>
      </c>
      <c r="AZ27" s="13"/>
      <c r="BA27" s="21"/>
      <c r="BB27" s="13">
        <v>1</v>
      </c>
      <c r="BC27" s="21"/>
      <c r="BD27" s="21"/>
      <c r="BE27" s="13"/>
      <c r="BF27" s="13"/>
      <c r="BG27" s="21"/>
      <c r="BH27" s="21"/>
      <c r="BI27" s="21"/>
      <c r="BJ27" s="21"/>
      <c r="BK27" s="13"/>
      <c r="BL27" s="13"/>
      <c r="BM27" s="21"/>
      <c r="BN27" s="21"/>
      <c r="BO27" s="21"/>
      <c r="BP27" s="13">
        <v>3</v>
      </c>
      <c r="BQ27" s="21"/>
      <c r="BR27" s="21"/>
      <c r="BS27" s="21"/>
      <c r="BT27" s="21"/>
      <c r="BU27" s="21"/>
      <c r="BV27" s="21"/>
      <c r="BW27" s="21"/>
      <c r="BX27" s="21"/>
      <c r="BY27" s="21"/>
      <c r="BZ27" s="13"/>
      <c r="CA27" s="21"/>
      <c r="CB27" s="21"/>
      <c r="CC27" s="21"/>
      <c r="CD27" s="21"/>
      <c r="CE27" s="21"/>
      <c r="CF27" s="21"/>
      <c r="CG27" s="21"/>
      <c r="CH27" s="21"/>
      <c r="CI27" s="21"/>
      <c r="CJ27" s="21"/>
      <c r="CK27" s="13"/>
      <c r="CL27" s="21"/>
      <c r="CM27" s="21"/>
      <c r="CN27" s="13" t="s">
        <v>730</v>
      </c>
      <c r="CO27" s="13">
        <v>999</v>
      </c>
      <c r="CP27" s="21"/>
      <c r="CQ27" s="13" t="s">
        <v>731</v>
      </c>
      <c r="CR27" s="13" t="s">
        <v>394</v>
      </c>
      <c r="CS27" s="21"/>
      <c r="CT27" s="13">
        <v>99</v>
      </c>
      <c r="CU27" s="21"/>
      <c r="CV27" s="13" t="s">
        <v>461</v>
      </c>
      <c r="CW27" s="21"/>
      <c r="CX27" s="21"/>
      <c r="CY27" s="21"/>
      <c r="CZ27" s="21"/>
      <c r="DA27" s="21"/>
      <c r="DB27" s="21"/>
      <c r="DC27" s="21"/>
      <c r="DD27" s="21"/>
      <c r="DE27" s="21"/>
      <c r="DF27" s="21"/>
      <c r="DG27" s="13"/>
      <c r="DH27" s="21"/>
      <c r="DI27" s="21"/>
      <c r="DJ27" s="21"/>
      <c r="DK27" s="21"/>
      <c r="DL27" s="21"/>
      <c r="DM27" s="21"/>
      <c r="DN27" s="21"/>
      <c r="DO27" s="21"/>
      <c r="DP27" s="21"/>
      <c r="DQ27" s="21"/>
      <c r="DR27" s="13"/>
      <c r="DS27" s="21"/>
      <c r="DT27" s="21"/>
      <c r="DU27" s="21"/>
      <c r="DV27" s="13"/>
      <c r="DW27" s="21"/>
      <c r="DX27" s="21"/>
      <c r="DY27" s="21"/>
      <c r="DZ27" s="21"/>
      <c r="EA27" s="21"/>
      <c r="EB27" s="13">
        <v>999</v>
      </c>
      <c r="EC27" s="13"/>
      <c r="ED27" s="21"/>
      <c r="EE27" s="13">
        <v>999</v>
      </c>
      <c r="EF27" s="21"/>
      <c r="EG27" s="21"/>
      <c r="EH27" s="13">
        <v>999</v>
      </c>
      <c r="EI27" s="21"/>
      <c r="EJ27" s="13">
        <v>999</v>
      </c>
      <c r="EK27" s="21"/>
      <c r="EL27" s="21"/>
      <c r="EM27" s="13">
        <v>1</v>
      </c>
      <c r="EN27" s="13">
        <v>1</v>
      </c>
      <c r="EO27" s="13">
        <v>3</v>
      </c>
      <c r="EP27" s="13">
        <v>1</v>
      </c>
    </row>
    <row r="28" spans="1:146" ht="25.5" x14ac:dyDescent="0.2">
      <c r="A28" s="12">
        <v>64</v>
      </c>
      <c r="B28" s="47">
        <v>42502.403321759259</v>
      </c>
      <c r="C28" s="13" t="s">
        <v>336</v>
      </c>
      <c r="D28" s="13" t="s">
        <v>732</v>
      </c>
      <c r="E28" s="13" t="s">
        <v>733</v>
      </c>
      <c r="F28" s="13">
        <v>1</v>
      </c>
      <c r="G28" s="13" t="s">
        <v>611</v>
      </c>
      <c r="H28" s="13" t="s">
        <v>734</v>
      </c>
      <c r="I28" s="21"/>
      <c r="J28" s="14">
        <f>35725002471</f>
        <v>35725002471</v>
      </c>
      <c r="K28" s="13"/>
      <c r="L28" s="13"/>
      <c r="M28" s="13" t="s">
        <v>735</v>
      </c>
      <c r="N28" s="13" t="s">
        <v>736</v>
      </c>
      <c r="O28" s="13">
        <v>2</v>
      </c>
      <c r="P28" s="50" t="s">
        <v>737</v>
      </c>
      <c r="Q28" s="13" t="s">
        <v>738</v>
      </c>
      <c r="R28" s="13" t="s">
        <v>739</v>
      </c>
      <c r="S28" s="13">
        <v>3036</v>
      </c>
      <c r="T28" s="13" t="s">
        <v>740</v>
      </c>
      <c r="U28" s="13" t="s">
        <v>467</v>
      </c>
      <c r="V28" s="13" t="s">
        <v>435</v>
      </c>
      <c r="W28" s="13" t="s">
        <v>583</v>
      </c>
      <c r="X28" s="13" t="s">
        <v>741</v>
      </c>
      <c r="Y28" s="13">
        <v>999</v>
      </c>
      <c r="Z28" s="21"/>
      <c r="AA28" s="13">
        <v>999</v>
      </c>
      <c r="AB28" s="21"/>
      <c r="AC28" s="13">
        <v>999</v>
      </c>
      <c r="AD28" s="21"/>
      <c r="AE28" s="13">
        <v>2</v>
      </c>
      <c r="AF28" s="21"/>
      <c r="AG28" s="13">
        <v>4</v>
      </c>
      <c r="AH28" s="13" t="s">
        <v>742</v>
      </c>
      <c r="AI28" s="13" t="s">
        <v>435</v>
      </c>
      <c r="AJ28" s="13">
        <v>2</v>
      </c>
      <c r="AK28" s="21"/>
      <c r="AL28" s="21"/>
      <c r="AM28" s="13"/>
      <c r="AN28" s="13"/>
      <c r="AO28" s="21"/>
      <c r="AP28" s="21"/>
      <c r="AQ28" s="21"/>
      <c r="AR28" s="13">
        <v>1</v>
      </c>
      <c r="AS28" s="13">
        <v>1</v>
      </c>
      <c r="AT28" s="13"/>
      <c r="AU28" s="21"/>
      <c r="AV28" s="13">
        <v>1</v>
      </c>
      <c r="AW28" s="13" t="s">
        <v>743</v>
      </c>
      <c r="AX28" s="21"/>
      <c r="AY28" s="13"/>
      <c r="AZ28" s="13"/>
      <c r="BA28" s="21"/>
      <c r="BB28" s="21"/>
      <c r="BC28" s="21"/>
      <c r="BD28" s="21"/>
      <c r="BE28" s="13"/>
      <c r="BF28" s="13"/>
      <c r="BG28" s="21"/>
      <c r="BH28" s="21"/>
      <c r="BI28" s="21"/>
      <c r="BJ28" s="21"/>
      <c r="BK28" s="13"/>
      <c r="BL28" s="13"/>
      <c r="BM28" s="21"/>
      <c r="BN28" s="21"/>
      <c r="BO28" s="21"/>
      <c r="BP28" s="13">
        <v>2</v>
      </c>
      <c r="BQ28" s="21"/>
      <c r="BR28" s="21"/>
      <c r="BS28" s="21"/>
      <c r="BT28" s="21"/>
      <c r="BU28" s="21"/>
      <c r="BV28" s="21"/>
      <c r="BW28" s="21"/>
      <c r="BX28" s="21"/>
      <c r="BY28" s="21"/>
      <c r="BZ28" s="13"/>
      <c r="CA28" s="21"/>
      <c r="CB28" s="21"/>
      <c r="CC28" s="13" t="s">
        <v>744</v>
      </c>
      <c r="CD28" s="13">
        <v>1</v>
      </c>
      <c r="CE28" s="21"/>
      <c r="CF28" s="21"/>
      <c r="CG28" s="21"/>
      <c r="CH28" s="21"/>
      <c r="CI28" s="13">
        <v>1</v>
      </c>
      <c r="CJ28" s="21"/>
      <c r="CK28" s="13">
        <v>1</v>
      </c>
      <c r="CL28" s="21"/>
      <c r="CM28" s="21"/>
      <c r="CN28" s="21"/>
      <c r="CO28" s="21"/>
      <c r="CP28" s="21"/>
      <c r="CQ28" s="21"/>
      <c r="CR28" s="21"/>
      <c r="CS28" s="21"/>
      <c r="CT28" s="21"/>
      <c r="CU28" s="21"/>
      <c r="CV28" s="13"/>
      <c r="CW28" s="21"/>
      <c r="CX28" s="21"/>
      <c r="CY28" s="21"/>
      <c r="CZ28" s="21"/>
      <c r="DA28" s="21"/>
      <c r="DB28" s="21"/>
      <c r="DC28" s="21"/>
      <c r="DD28" s="21"/>
      <c r="DE28" s="21"/>
      <c r="DF28" s="21"/>
      <c r="DG28" s="13"/>
      <c r="DH28" s="21"/>
      <c r="DI28" s="21"/>
      <c r="DJ28" s="21"/>
      <c r="DK28" s="21"/>
      <c r="DL28" s="21"/>
      <c r="DM28" s="21"/>
      <c r="DN28" s="21"/>
      <c r="DO28" s="21"/>
      <c r="DP28" s="21"/>
      <c r="DQ28" s="21"/>
      <c r="DR28" s="13"/>
      <c r="DS28" s="21"/>
      <c r="DT28" s="21"/>
      <c r="DU28" s="13">
        <v>1</v>
      </c>
      <c r="DV28" s="13" t="s">
        <v>745</v>
      </c>
      <c r="DW28" s="13" t="s">
        <v>746</v>
      </c>
      <c r="DX28" s="13">
        <v>1</v>
      </c>
      <c r="DY28" s="13" t="s">
        <v>747</v>
      </c>
      <c r="DZ28" s="13" t="s">
        <v>748</v>
      </c>
      <c r="EA28" s="21"/>
      <c r="EB28" s="13">
        <v>999</v>
      </c>
      <c r="EC28" s="13"/>
      <c r="ED28" s="21"/>
      <c r="EE28" s="13">
        <v>999</v>
      </c>
      <c r="EF28" s="21"/>
      <c r="EG28" s="13">
        <v>2</v>
      </c>
      <c r="EH28" s="13">
        <v>2</v>
      </c>
      <c r="EI28" s="21"/>
      <c r="EJ28" s="13">
        <v>2</v>
      </c>
      <c r="EK28" s="21"/>
      <c r="EL28" s="13" t="s">
        <v>749</v>
      </c>
      <c r="EM28" s="13">
        <v>1</v>
      </c>
      <c r="EN28" s="13">
        <v>1</v>
      </c>
      <c r="EO28" s="13">
        <v>3</v>
      </c>
      <c r="EP28" s="13">
        <v>1</v>
      </c>
    </row>
    <row r="29" spans="1:146" ht="25.5" x14ac:dyDescent="0.2">
      <c r="A29" s="12">
        <v>68</v>
      </c>
      <c r="B29" s="47">
        <v>42503.188356481478</v>
      </c>
      <c r="C29" s="13" t="s">
        <v>336</v>
      </c>
      <c r="D29" s="13" t="s">
        <v>756</v>
      </c>
      <c r="E29" s="13" t="s">
        <v>757</v>
      </c>
      <c r="F29" s="13">
        <v>1</v>
      </c>
      <c r="G29" s="13" t="s">
        <v>758</v>
      </c>
      <c r="H29" s="13" t="s">
        <v>759</v>
      </c>
      <c r="I29" s="21"/>
      <c r="J29" s="14">
        <f>201006401050</f>
        <v>201006401050</v>
      </c>
      <c r="K29" s="13"/>
      <c r="L29" s="13" t="s">
        <v>760</v>
      </c>
      <c r="M29" s="13" t="s">
        <v>761</v>
      </c>
      <c r="N29" s="21"/>
      <c r="O29" s="13">
        <v>2</v>
      </c>
      <c r="P29" s="50" t="s">
        <v>762</v>
      </c>
      <c r="Q29" s="13" t="s">
        <v>763</v>
      </c>
      <c r="R29" s="13">
        <v>1</v>
      </c>
      <c r="S29" s="13">
        <v>11753</v>
      </c>
      <c r="T29" s="13" t="s">
        <v>531</v>
      </c>
      <c r="U29" s="13" t="s">
        <v>532</v>
      </c>
      <c r="V29" s="13" t="s">
        <v>390</v>
      </c>
      <c r="W29" s="13" t="s">
        <v>365</v>
      </c>
      <c r="X29" s="21"/>
      <c r="Y29" s="13">
        <v>1</v>
      </c>
      <c r="Z29" s="21"/>
      <c r="AA29" s="13">
        <v>2</v>
      </c>
      <c r="AB29" s="21"/>
      <c r="AC29" s="13">
        <v>2</v>
      </c>
      <c r="AD29" s="21"/>
      <c r="AE29" s="13">
        <v>1</v>
      </c>
      <c r="AF29" s="21"/>
      <c r="AG29" s="13">
        <v>1</v>
      </c>
      <c r="AH29" s="21"/>
      <c r="AI29" s="13">
        <v>2</v>
      </c>
      <c r="AJ29" s="13">
        <v>99</v>
      </c>
      <c r="AK29" s="21"/>
      <c r="AL29" s="13">
        <v>1</v>
      </c>
      <c r="AM29" s="13">
        <v>2</v>
      </c>
      <c r="AN29" s="13"/>
      <c r="AO29" s="21"/>
      <c r="AP29" s="13">
        <v>1</v>
      </c>
      <c r="AQ29" s="21"/>
      <c r="AR29" s="21"/>
      <c r="AS29" s="13"/>
      <c r="AT29" s="13"/>
      <c r="AU29" s="21"/>
      <c r="AV29" s="21"/>
      <c r="AW29" s="21"/>
      <c r="AX29" s="13">
        <v>1</v>
      </c>
      <c r="AY29" s="13">
        <v>2</v>
      </c>
      <c r="AZ29" s="13"/>
      <c r="BA29" s="21"/>
      <c r="BB29" s="21"/>
      <c r="BC29" s="21"/>
      <c r="BD29" s="13">
        <v>1</v>
      </c>
      <c r="BE29" s="13">
        <v>2</v>
      </c>
      <c r="BF29" s="13"/>
      <c r="BG29" s="21"/>
      <c r="BH29" s="21"/>
      <c r="BI29" s="21"/>
      <c r="BJ29" s="21"/>
      <c r="BK29" s="13"/>
      <c r="BL29" s="13"/>
      <c r="BM29" s="21"/>
      <c r="BN29" s="21"/>
      <c r="BO29" s="21"/>
      <c r="BP29" s="13">
        <v>99</v>
      </c>
      <c r="BQ29" s="21"/>
      <c r="BR29" s="21"/>
      <c r="BS29" s="21"/>
      <c r="BT29" s="21"/>
      <c r="BU29" s="21"/>
      <c r="BV29" s="21"/>
      <c r="BW29" s="21"/>
      <c r="BX29" s="21"/>
      <c r="BY29" s="21"/>
      <c r="BZ29" s="13"/>
      <c r="CA29" s="21"/>
      <c r="CB29" s="21"/>
      <c r="CC29" s="21"/>
      <c r="CD29" s="21"/>
      <c r="CE29" s="21"/>
      <c r="CF29" s="21"/>
      <c r="CG29" s="21"/>
      <c r="CH29" s="21"/>
      <c r="CI29" s="21"/>
      <c r="CJ29" s="21"/>
      <c r="CK29" s="13"/>
      <c r="CL29" s="21"/>
      <c r="CM29" s="21"/>
      <c r="CN29" s="21"/>
      <c r="CO29" s="21"/>
      <c r="CP29" s="21"/>
      <c r="CQ29" s="21"/>
      <c r="CR29" s="21"/>
      <c r="CS29" s="21"/>
      <c r="CT29" s="21"/>
      <c r="CU29" s="21"/>
      <c r="CV29" s="13"/>
      <c r="CW29" s="21"/>
      <c r="CX29" s="21"/>
      <c r="CY29" s="21"/>
      <c r="CZ29" s="21"/>
      <c r="DA29" s="21"/>
      <c r="DB29" s="21"/>
      <c r="DC29" s="21"/>
      <c r="DD29" s="21"/>
      <c r="DE29" s="21"/>
      <c r="DF29" s="21"/>
      <c r="DG29" s="13"/>
      <c r="DH29" s="21"/>
      <c r="DI29" s="21"/>
      <c r="DJ29" s="21"/>
      <c r="DK29" s="21"/>
      <c r="DL29" s="21"/>
      <c r="DM29" s="21"/>
      <c r="DN29" s="21"/>
      <c r="DO29" s="21"/>
      <c r="DP29" s="21"/>
      <c r="DQ29" s="21"/>
      <c r="DR29" s="13"/>
      <c r="DS29" s="21"/>
      <c r="DT29" s="21"/>
      <c r="DU29" s="13">
        <v>2</v>
      </c>
      <c r="DV29" s="13"/>
      <c r="DW29" s="21"/>
      <c r="DX29" s="21"/>
      <c r="DY29" s="21"/>
      <c r="DZ29" s="21"/>
      <c r="EA29" s="21"/>
      <c r="EB29" s="13">
        <v>999</v>
      </c>
      <c r="EC29" s="13"/>
      <c r="ED29" s="21"/>
      <c r="EE29" s="13">
        <v>2</v>
      </c>
      <c r="EF29" s="21"/>
      <c r="EG29" s="13">
        <v>2</v>
      </c>
      <c r="EH29" s="13">
        <v>3</v>
      </c>
      <c r="EI29" s="21"/>
      <c r="EJ29" s="13">
        <v>999</v>
      </c>
      <c r="EK29" s="21"/>
      <c r="EL29" s="21"/>
      <c r="EM29" s="13">
        <v>3</v>
      </c>
      <c r="EN29" s="13">
        <v>1</v>
      </c>
      <c r="EO29" s="13">
        <v>4</v>
      </c>
      <c r="EP29" s="13">
        <v>2</v>
      </c>
    </row>
    <row r="30" spans="1:146" ht="12.75" x14ac:dyDescent="0.2">
      <c r="A30" s="12">
        <v>71</v>
      </c>
      <c r="B30" s="47">
        <v>42503.259583333333</v>
      </c>
      <c r="C30" s="13" t="s">
        <v>336</v>
      </c>
      <c r="D30" s="13" t="s">
        <v>756</v>
      </c>
      <c r="E30" s="13" t="s">
        <v>765</v>
      </c>
      <c r="F30" s="13">
        <v>1</v>
      </c>
      <c r="G30" s="13" t="s">
        <v>766</v>
      </c>
      <c r="H30" s="13" t="s">
        <v>767</v>
      </c>
      <c r="I30" s="21"/>
      <c r="J30" s="14">
        <f>201114724970</f>
        <v>201114724970</v>
      </c>
      <c r="K30" s="13"/>
      <c r="L30" s="13"/>
      <c r="M30" s="13" t="s">
        <v>768</v>
      </c>
      <c r="N30" s="21"/>
      <c r="O30" s="13">
        <v>2</v>
      </c>
      <c r="P30" s="50" t="s">
        <v>769</v>
      </c>
      <c r="Q30" s="13" t="s">
        <v>770</v>
      </c>
      <c r="R30" s="13">
        <v>33</v>
      </c>
      <c r="S30" s="13">
        <v>12622</v>
      </c>
      <c r="T30" s="13" t="s">
        <v>764</v>
      </c>
      <c r="U30" s="13" t="s">
        <v>532</v>
      </c>
      <c r="V30" s="13">
        <v>3</v>
      </c>
      <c r="W30" s="13">
        <v>2</v>
      </c>
      <c r="X30" s="21"/>
      <c r="Y30" s="13">
        <v>1</v>
      </c>
      <c r="Z30" s="21"/>
      <c r="AA30" s="13">
        <v>2</v>
      </c>
      <c r="AB30" s="21"/>
      <c r="AC30" s="13">
        <v>2</v>
      </c>
      <c r="AD30" s="21"/>
      <c r="AE30" s="13">
        <v>1</v>
      </c>
      <c r="AF30" s="21"/>
      <c r="AG30" s="13">
        <v>1</v>
      </c>
      <c r="AH30" s="21"/>
      <c r="AI30" s="13">
        <v>2</v>
      </c>
      <c r="AJ30" s="13">
        <v>99</v>
      </c>
      <c r="AK30" s="21"/>
      <c r="AL30" s="21"/>
      <c r="AM30" s="13"/>
      <c r="AN30" s="13"/>
      <c r="AO30" s="21"/>
      <c r="AP30" s="21"/>
      <c r="AQ30" s="21"/>
      <c r="AR30" s="21"/>
      <c r="AS30" s="13"/>
      <c r="AT30" s="13"/>
      <c r="AU30" s="21"/>
      <c r="AV30" s="21"/>
      <c r="AW30" s="21"/>
      <c r="AX30" s="21"/>
      <c r="AY30" s="13"/>
      <c r="AZ30" s="13"/>
      <c r="BA30" s="21"/>
      <c r="BB30" s="21"/>
      <c r="BC30" s="21"/>
      <c r="BD30" s="21"/>
      <c r="BE30" s="13"/>
      <c r="BF30" s="13"/>
      <c r="BG30" s="21"/>
      <c r="BH30" s="21"/>
      <c r="BI30" s="21"/>
      <c r="BJ30" s="21"/>
      <c r="BK30" s="13"/>
      <c r="BL30" s="13"/>
      <c r="BM30" s="21"/>
      <c r="BN30" s="21"/>
      <c r="BO30" s="21"/>
      <c r="BP30" s="13">
        <v>99</v>
      </c>
      <c r="BQ30" s="21"/>
      <c r="BR30" s="21"/>
      <c r="BS30" s="21"/>
      <c r="BT30" s="21"/>
      <c r="BU30" s="21"/>
      <c r="BV30" s="21"/>
      <c r="BW30" s="21"/>
      <c r="BX30" s="21"/>
      <c r="BY30" s="21"/>
      <c r="BZ30" s="13"/>
      <c r="CA30" s="21"/>
      <c r="CB30" s="21"/>
      <c r="CC30" s="21"/>
      <c r="CD30" s="21"/>
      <c r="CE30" s="21"/>
      <c r="CF30" s="21"/>
      <c r="CG30" s="21"/>
      <c r="CH30" s="21"/>
      <c r="CI30" s="21"/>
      <c r="CJ30" s="21"/>
      <c r="CK30" s="13"/>
      <c r="CL30" s="21"/>
      <c r="CM30" s="21"/>
      <c r="CN30" s="21"/>
      <c r="CO30" s="21"/>
      <c r="CP30" s="21"/>
      <c r="CQ30" s="21"/>
      <c r="CR30" s="21"/>
      <c r="CS30" s="21"/>
      <c r="CT30" s="21"/>
      <c r="CU30" s="21"/>
      <c r="CV30" s="13"/>
      <c r="CW30" s="21"/>
      <c r="CX30" s="21"/>
      <c r="CY30" s="21"/>
      <c r="CZ30" s="21"/>
      <c r="DA30" s="21"/>
      <c r="DB30" s="21"/>
      <c r="DC30" s="21"/>
      <c r="DD30" s="21"/>
      <c r="DE30" s="21"/>
      <c r="DF30" s="21"/>
      <c r="DG30" s="13"/>
      <c r="DH30" s="21"/>
      <c r="DI30" s="21"/>
      <c r="DJ30" s="21"/>
      <c r="DK30" s="21"/>
      <c r="DL30" s="21"/>
      <c r="DM30" s="21"/>
      <c r="DN30" s="21"/>
      <c r="DO30" s="21"/>
      <c r="DP30" s="21"/>
      <c r="DQ30" s="21"/>
      <c r="DR30" s="13"/>
      <c r="DS30" s="21"/>
      <c r="DT30" s="21"/>
      <c r="DU30" s="21"/>
      <c r="DV30" s="13"/>
      <c r="DW30" s="21"/>
      <c r="DX30" s="21"/>
      <c r="DY30" s="21"/>
      <c r="DZ30" s="21"/>
      <c r="EA30" s="21"/>
      <c r="EB30" s="13">
        <v>999</v>
      </c>
      <c r="EC30" s="13"/>
      <c r="ED30" s="21"/>
      <c r="EE30" s="13">
        <v>2</v>
      </c>
      <c r="EF30" s="21"/>
      <c r="EG30" s="13">
        <v>2</v>
      </c>
      <c r="EH30" s="13">
        <v>3</v>
      </c>
      <c r="EI30" s="21"/>
      <c r="EJ30" s="13">
        <v>3</v>
      </c>
      <c r="EK30" s="21"/>
      <c r="EL30" s="21"/>
      <c r="EM30" s="13">
        <v>3</v>
      </c>
      <c r="EN30" s="13">
        <v>2</v>
      </c>
      <c r="EO30" s="13">
        <v>1</v>
      </c>
      <c r="EP30" s="13">
        <v>2</v>
      </c>
    </row>
    <row r="31" spans="1:146" ht="38.25" x14ac:dyDescent="0.2">
      <c r="A31" s="12">
        <v>72</v>
      </c>
      <c r="B31" s="47">
        <v>42503.296087962961</v>
      </c>
      <c r="C31" s="13" t="s">
        <v>336</v>
      </c>
      <c r="D31" s="13" t="s">
        <v>771</v>
      </c>
      <c r="E31" s="13" t="s">
        <v>772</v>
      </c>
      <c r="F31" s="13">
        <v>2</v>
      </c>
      <c r="G31" s="13" t="s">
        <v>773</v>
      </c>
      <c r="H31" s="13" t="s">
        <v>774</v>
      </c>
      <c r="I31" s="21"/>
      <c r="J31" s="14">
        <f>201006499891</f>
        <v>201006499891</v>
      </c>
      <c r="K31" s="13"/>
      <c r="L31" s="13" t="s">
        <v>775</v>
      </c>
      <c r="M31" s="13" t="s">
        <v>776</v>
      </c>
      <c r="N31" s="21"/>
      <c r="O31" s="13">
        <v>2</v>
      </c>
      <c r="P31" s="50" t="s">
        <v>777</v>
      </c>
      <c r="Q31" s="13" t="s">
        <v>778</v>
      </c>
      <c r="R31" s="13">
        <v>30</v>
      </c>
      <c r="S31" s="13">
        <v>11728</v>
      </c>
      <c r="T31" s="13" t="s">
        <v>531</v>
      </c>
      <c r="U31" s="13" t="s">
        <v>532</v>
      </c>
      <c r="V31" s="13">
        <v>3</v>
      </c>
      <c r="W31" s="13" t="s">
        <v>365</v>
      </c>
      <c r="X31" s="21"/>
      <c r="Y31" s="13">
        <v>1</v>
      </c>
      <c r="Z31" s="21"/>
      <c r="AA31" s="13">
        <v>1</v>
      </c>
      <c r="AB31" s="21"/>
      <c r="AC31" s="13">
        <v>2</v>
      </c>
      <c r="AD31" s="21"/>
      <c r="AE31" s="13">
        <v>1</v>
      </c>
      <c r="AF31" s="21"/>
      <c r="AG31" s="13">
        <v>1</v>
      </c>
      <c r="AH31" s="21"/>
      <c r="AI31" s="13">
        <v>2</v>
      </c>
      <c r="AJ31" s="13">
        <v>99</v>
      </c>
      <c r="AK31" s="21"/>
      <c r="AL31" s="21"/>
      <c r="AM31" s="13"/>
      <c r="AN31" s="13"/>
      <c r="AO31" s="21"/>
      <c r="AP31" s="21"/>
      <c r="AQ31" s="21"/>
      <c r="AR31" s="21"/>
      <c r="AS31" s="13"/>
      <c r="AT31" s="13"/>
      <c r="AU31" s="21"/>
      <c r="AV31" s="21"/>
      <c r="AW31" s="21"/>
      <c r="AX31" s="21"/>
      <c r="AY31" s="13"/>
      <c r="AZ31" s="13"/>
      <c r="BA31" s="21"/>
      <c r="BB31" s="21"/>
      <c r="BC31" s="21"/>
      <c r="BD31" s="21"/>
      <c r="BE31" s="13"/>
      <c r="BF31" s="13"/>
      <c r="BG31" s="21"/>
      <c r="BH31" s="21"/>
      <c r="BI31" s="21"/>
      <c r="BJ31" s="21"/>
      <c r="BK31" s="13"/>
      <c r="BL31" s="13"/>
      <c r="BM31" s="21"/>
      <c r="BN31" s="21"/>
      <c r="BO31" s="21"/>
      <c r="BP31" s="13">
        <v>99</v>
      </c>
      <c r="BQ31" s="21"/>
      <c r="BR31" s="21"/>
      <c r="BS31" s="21"/>
      <c r="BT31" s="21"/>
      <c r="BU31" s="21"/>
      <c r="BV31" s="21"/>
      <c r="BW31" s="21"/>
      <c r="BX31" s="21"/>
      <c r="BY31" s="21"/>
      <c r="BZ31" s="13"/>
      <c r="CA31" s="21"/>
      <c r="CB31" s="21"/>
      <c r="CC31" s="21"/>
      <c r="CD31" s="21"/>
      <c r="CE31" s="21"/>
      <c r="CF31" s="21"/>
      <c r="CG31" s="21"/>
      <c r="CH31" s="21"/>
      <c r="CI31" s="21"/>
      <c r="CJ31" s="21"/>
      <c r="CK31" s="13"/>
      <c r="CL31" s="21"/>
      <c r="CM31" s="21"/>
      <c r="CN31" s="21"/>
      <c r="CO31" s="21"/>
      <c r="CP31" s="21"/>
      <c r="CQ31" s="21"/>
      <c r="CR31" s="21"/>
      <c r="CS31" s="21"/>
      <c r="CT31" s="21"/>
      <c r="CU31" s="21"/>
      <c r="CV31" s="13"/>
      <c r="CW31" s="21"/>
      <c r="CX31" s="21"/>
      <c r="CY31" s="21"/>
      <c r="CZ31" s="21"/>
      <c r="DA31" s="21"/>
      <c r="DB31" s="21"/>
      <c r="DC31" s="21"/>
      <c r="DD31" s="21"/>
      <c r="DE31" s="21"/>
      <c r="DF31" s="21"/>
      <c r="DG31" s="13"/>
      <c r="DH31" s="21"/>
      <c r="DI31" s="21"/>
      <c r="DJ31" s="21"/>
      <c r="DK31" s="21"/>
      <c r="DL31" s="21"/>
      <c r="DM31" s="21"/>
      <c r="DN31" s="21"/>
      <c r="DO31" s="21"/>
      <c r="DP31" s="21"/>
      <c r="DQ31" s="21"/>
      <c r="DR31" s="13"/>
      <c r="DS31" s="21"/>
      <c r="DT31" s="21"/>
      <c r="DU31" s="21"/>
      <c r="DV31" s="13"/>
      <c r="DW31" s="21"/>
      <c r="DX31" s="21"/>
      <c r="DY31" s="21"/>
      <c r="DZ31" s="21"/>
      <c r="EA31" s="21"/>
      <c r="EB31" s="13">
        <v>999</v>
      </c>
      <c r="EC31" s="13"/>
      <c r="ED31" s="21"/>
      <c r="EE31" s="13">
        <v>2</v>
      </c>
      <c r="EF31" s="21"/>
      <c r="EG31" s="13">
        <v>2</v>
      </c>
      <c r="EH31" s="13">
        <v>3</v>
      </c>
      <c r="EI31" s="21"/>
      <c r="EJ31" s="13">
        <v>3</v>
      </c>
      <c r="EK31" s="21"/>
      <c r="EL31" s="21"/>
      <c r="EM31" s="13">
        <v>3</v>
      </c>
      <c r="EN31" s="13">
        <v>1</v>
      </c>
      <c r="EO31" s="13">
        <v>1</v>
      </c>
      <c r="EP31" s="13">
        <v>2</v>
      </c>
    </row>
    <row r="32" spans="1:146" ht="51" x14ac:dyDescent="0.2">
      <c r="A32" s="12">
        <v>73</v>
      </c>
      <c r="B32" s="47">
        <v>42503.329386574071</v>
      </c>
      <c r="C32" s="13" t="s">
        <v>336</v>
      </c>
      <c r="D32" s="13" t="s">
        <v>779</v>
      </c>
      <c r="E32" s="13" t="s">
        <v>780</v>
      </c>
      <c r="F32" s="13">
        <v>2</v>
      </c>
      <c r="G32" s="13" t="s">
        <v>781</v>
      </c>
      <c r="H32" s="13" t="s">
        <v>782</v>
      </c>
      <c r="I32" s="21"/>
      <c r="J32" s="14" t="s">
        <v>783</v>
      </c>
      <c r="K32" s="13"/>
      <c r="L32" s="13"/>
      <c r="M32" s="13" t="s">
        <v>784</v>
      </c>
      <c r="N32" s="21"/>
      <c r="O32" s="13">
        <v>2</v>
      </c>
      <c r="P32" s="50" t="s">
        <v>785</v>
      </c>
      <c r="Q32" s="13" t="s">
        <v>786</v>
      </c>
      <c r="R32" s="13">
        <v>30</v>
      </c>
      <c r="S32" s="13">
        <v>21000</v>
      </c>
      <c r="T32" s="13" t="s">
        <v>690</v>
      </c>
      <c r="U32" s="13" t="s">
        <v>444</v>
      </c>
      <c r="V32" s="13">
        <v>5</v>
      </c>
      <c r="W32" s="13" t="s">
        <v>365</v>
      </c>
      <c r="X32" s="21"/>
      <c r="Y32" s="13">
        <v>1</v>
      </c>
      <c r="Z32" s="21"/>
      <c r="AA32" s="13">
        <v>2</v>
      </c>
      <c r="AB32" s="21"/>
      <c r="AC32" s="13">
        <v>2</v>
      </c>
      <c r="AD32" s="21"/>
      <c r="AE32" s="13">
        <v>2</v>
      </c>
      <c r="AF32" s="13" t="s">
        <v>787</v>
      </c>
      <c r="AG32" s="13">
        <v>1</v>
      </c>
      <c r="AH32" s="21"/>
      <c r="AI32" s="13">
        <v>2</v>
      </c>
      <c r="AJ32" s="13">
        <v>99</v>
      </c>
      <c r="AK32" s="13" t="s">
        <v>788</v>
      </c>
      <c r="AL32" s="21"/>
      <c r="AM32" s="13"/>
      <c r="AN32" s="13"/>
      <c r="AO32" s="21"/>
      <c r="AP32" s="21"/>
      <c r="AQ32" s="21"/>
      <c r="AR32" s="21"/>
      <c r="AS32" s="13"/>
      <c r="AT32" s="13"/>
      <c r="AU32" s="21"/>
      <c r="AV32" s="21"/>
      <c r="AW32" s="21"/>
      <c r="AX32" s="21"/>
      <c r="AY32" s="13"/>
      <c r="AZ32" s="13"/>
      <c r="BA32" s="21"/>
      <c r="BB32" s="21"/>
      <c r="BC32" s="21"/>
      <c r="BD32" s="21"/>
      <c r="BE32" s="13"/>
      <c r="BF32" s="13"/>
      <c r="BG32" s="21"/>
      <c r="BH32" s="21"/>
      <c r="BI32" s="21"/>
      <c r="BJ32" s="21"/>
      <c r="BK32" s="13"/>
      <c r="BL32" s="13"/>
      <c r="BM32" s="21"/>
      <c r="BN32" s="21"/>
      <c r="BO32" s="21"/>
      <c r="BP32" s="13">
        <v>99</v>
      </c>
      <c r="BQ32" s="13" t="s">
        <v>789</v>
      </c>
      <c r="BR32" s="21"/>
      <c r="BS32" s="21"/>
      <c r="BT32" s="21"/>
      <c r="BU32" s="21"/>
      <c r="BV32" s="21"/>
      <c r="BW32" s="21"/>
      <c r="BX32" s="21"/>
      <c r="BY32" s="21"/>
      <c r="BZ32" s="13"/>
      <c r="CA32" s="21"/>
      <c r="CB32" s="21"/>
      <c r="CC32" s="21"/>
      <c r="CD32" s="21"/>
      <c r="CE32" s="21"/>
      <c r="CF32" s="21"/>
      <c r="CG32" s="21"/>
      <c r="CH32" s="21"/>
      <c r="CI32" s="21"/>
      <c r="CJ32" s="21"/>
      <c r="CK32" s="13"/>
      <c r="CL32" s="21"/>
      <c r="CM32" s="21"/>
      <c r="CN32" s="21"/>
      <c r="CO32" s="21"/>
      <c r="CP32" s="21"/>
      <c r="CQ32" s="21"/>
      <c r="CR32" s="21"/>
      <c r="CS32" s="21"/>
      <c r="CT32" s="21"/>
      <c r="CU32" s="21"/>
      <c r="CV32" s="13"/>
      <c r="CW32" s="21"/>
      <c r="CX32" s="21"/>
      <c r="CY32" s="21"/>
      <c r="CZ32" s="21"/>
      <c r="DA32" s="21"/>
      <c r="DB32" s="21"/>
      <c r="DC32" s="21"/>
      <c r="DD32" s="21"/>
      <c r="DE32" s="21"/>
      <c r="DF32" s="21"/>
      <c r="DG32" s="13"/>
      <c r="DH32" s="21"/>
      <c r="DI32" s="21"/>
      <c r="DJ32" s="21"/>
      <c r="DK32" s="21"/>
      <c r="DL32" s="21"/>
      <c r="DM32" s="21"/>
      <c r="DN32" s="21"/>
      <c r="DO32" s="21"/>
      <c r="DP32" s="21"/>
      <c r="DQ32" s="21"/>
      <c r="DR32" s="13"/>
      <c r="DS32" s="21"/>
      <c r="DT32" s="21"/>
      <c r="DU32" s="21"/>
      <c r="DV32" s="13"/>
      <c r="DW32" s="21"/>
      <c r="DX32" s="21"/>
      <c r="DY32" s="21"/>
      <c r="DZ32" s="21"/>
      <c r="EA32" s="21"/>
      <c r="EB32" s="13">
        <v>1</v>
      </c>
      <c r="EC32" s="13">
        <v>3</v>
      </c>
      <c r="ED32" s="13" t="s">
        <v>790</v>
      </c>
      <c r="EE32" s="13">
        <v>2</v>
      </c>
      <c r="EF32" s="21"/>
      <c r="EG32" s="13">
        <v>2</v>
      </c>
      <c r="EH32" s="13">
        <v>2</v>
      </c>
      <c r="EI32" s="13" t="s">
        <v>791</v>
      </c>
      <c r="EJ32" s="13">
        <v>2</v>
      </c>
      <c r="EK32" s="21"/>
      <c r="EL32" s="13" t="s">
        <v>792</v>
      </c>
      <c r="EM32" s="13">
        <v>2</v>
      </c>
      <c r="EN32" s="13">
        <v>2</v>
      </c>
      <c r="EO32" s="13">
        <v>4</v>
      </c>
      <c r="EP32" s="13">
        <v>1</v>
      </c>
    </row>
    <row r="33" spans="1:146" ht="25.5" x14ac:dyDescent="0.2">
      <c r="A33" s="12">
        <v>75</v>
      </c>
      <c r="B33" s="47">
        <v>42503.509942129633</v>
      </c>
      <c r="C33" s="13" t="s">
        <v>336</v>
      </c>
      <c r="D33" s="13" t="s">
        <v>795</v>
      </c>
      <c r="E33" s="13" t="s">
        <v>796</v>
      </c>
      <c r="F33" s="13">
        <v>1</v>
      </c>
      <c r="G33" s="13" t="s">
        <v>797</v>
      </c>
      <c r="H33" s="13" t="s">
        <v>798</v>
      </c>
      <c r="I33" s="21"/>
      <c r="J33" s="14" t="s">
        <v>799</v>
      </c>
      <c r="K33" s="13"/>
      <c r="L33" s="13"/>
      <c r="M33" s="13" t="s">
        <v>800</v>
      </c>
      <c r="N33" s="13" t="s">
        <v>801</v>
      </c>
      <c r="O33" s="13">
        <v>2</v>
      </c>
      <c r="P33" s="50" t="s">
        <v>802</v>
      </c>
      <c r="Q33" s="13" t="s">
        <v>803</v>
      </c>
      <c r="R33" s="13">
        <v>8</v>
      </c>
      <c r="S33" s="13">
        <v>21000</v>
      </c>
      <c r="T33" s="13" t="s">
        <v>690</v>
      </c>
      <c r="U33" s="13" t="s">
        <v>444</v>
      </c>
      <c r="V33" s="13">
        <v>2</v>
      </c>
      <c r="W33" s="13" t="s">
        <v>365</v>
      </c>
      <c r="X33" s="21"/>
      <c r="Y33" s="13">
        <v>999</v>
      </c>
      <c r="Z33" s="21"/>
      <c r="AA33" s="13">
        <v>999</v>
      </c>
      <c r="AB33" s="21"/>
      <c r="AC33" s="13">
        <v>999</v>
      </c>
      <c r="AD33" s="21"/>
      <c r="AE33" s="13">
        <v>1</v>
      </c>
      <c r="AF33" s="21"/>
      <c r="AG33" s="13">
        <v>1</v>
      </c>
      <c r="AH33" s="21"/>
      <c r="AI33" s="13">
        <v>2</v>
      </c>
      <c r="AJ33" s="13" t="s">
        <v>373</v>
      </c>
      <c r="AK33" s="21"/>
      <c r="AL33" s="13" t="s">
        <v>804</v>
      </c>
      <c r="AM33" s="13">
        <v>3</v>
      </c>
      <c r="AN33" s="13">
        <v>99</v>
      </c>
      <c r="AO33" s="13" t="s">
        <v>805</v>
      </c>
      <c r="AP33" s="21"/>
      <c r="AQ33" s="21"/>
      <c r="AR33" s="21"/>
      <c r="AS33" s="13"/>
      <c r="AT33" s="13"/>
      <c r="AU33" s="21"/>
      <c r="AV33" s="21"/>
      <c r="AW33" s="21"/>
      <c r="AX33" s="13" t="s">
        <v>806</v>
      </c>
      <c r="AY33" s="13">
        <v>3</v>
      </c>
      <c r="AZ33" s="13">
        <v>99</v>
      </c>
      <c r="BA33" s="13" t="s">
        <v>805</v>
      </c>
      <c r="BB33" s="21"/>
      <c r="BC33" s="21"/>
      <c r="BD33" s="21"/>
      <c r="BE33" s="13"/>
      <c r="BF33" s="13"/>
      <c r="BG33" s="21"/>
      <c r="BH33" s="21"/>
      <c r="BI33" s="21"/>
      <c r="BJ33" s="21"/>
      <c r="BK33" s="13"/>
      <c r="BL33" s="13"/>
      <c r="BM33" s="21"/>
      <c r="BN33" s="21"/>
      <c r="BO33" s="21"/>
      <c r="BP33" s="13" t="s">
        <v>373</v>
      </c>
      <c r="BQ33" s="21"/>
      <c r="BR33" s="13" t="s">
        <v>807</v>
      </c>
      <c r="BS33" s="13">
        <v>999</v>
      </c>
      <c r="BT33" s="21"/>
      <c r="BU33" s="21"/>
      <c r="BV33" s="21"/>
      <c r="BW33" s="21"/>
      <c r="BX33" s="13">
        <v>2</v>
      </c>
      <c r="BY33" s="21"/>
      <c r="BZ33" s="13">
        <v>3</v>
      </c>
      <c r="CA33" s="21"/>
      <c r="CB33" s="21"/>
      <c r="CC33" s="21"/>
      <c r="CD33" s="21"/>
      <c r="CE33" s="21"/>
      <c r="CF33" s="21"/>
      <c r="CG33" s="21"/>
      <c r="CH33" s="21"/>
      <c r="CI33" s="21"/>
      <c r="CJ33" s="21"/>
      <c r="CK33" s="13"/>
      <c r="CL33" s="21"/>
      <c r="CM33" s="21"/>
      <c r="CN33" s="13" t="s">
        <v>808</v>
      </c>
      <c r="CO33" s="13">
        <v>999</v>
      </c>
      <c r="CP33" s="21"/>
      <c r="CQ33" s="21"/>
      <c r="CR33" s="21"/>
      <c r="CS33" s="21"/>
      <c r="CT33" s="13">
        <v>99</v>
      </c>
      <c r="CU33" s="13" t="s">
        <v>809</v>
      </c>
      <c r="CV33" s="13">
        <v>3</v>
      </c>
      <c r="CW33" s="21"/>
      <c r="CX33" s="21"/>
      <c r="CY33" s="21"/>
      <c r="CZ33" s="21"/>
      <c r="DA33" s="21"/>
      <c r="DB33" s="21"/>
      <c r="DC33" s="21"/>
      <c r="DD33" s="21"/>
      <c r="DE33" s="21"/>
      <c r="DF33" s="21"/>
      <c r="DG33" s="13"/>
      <c r="DH33" s="21"/>
      <c r="DI33" s="21"/>
      <c r="DJ33" s="21"/>
      <c r="DK33" s="21"/>
      <c r="DL33" s="21"/>
      <c r="DM33" s="21"/>
      <c r="DN33" s="21"/>
      <c r="DO33" s="21"/>
      <c r="DP33" s="21"/>
      <c r="DQ33" s="21"/>
      <c r="DR33" s="13"/>
      <c r="DS33" s="21"/>
      <c r="DT33" s="21"/>
      <c r="DU33" s="21"/>
      <c r="DV33" s="13"/>
      <c r="DW33" s="21"/>
      <c r="DX33" s="21"/>
      <c r="DY33" s="21"/>
      <c r="DZ33" s="21"/>
      <c r="EA33" s="21"/>
      <c r="EB33" s="13">
        <v>999</v>
      </c>
      <c r="EC33" s="13"/>
      <c r="ED33" s="21"/>
      <c r="EE33" s="13">
        <v>999</v>
      </c>
      <c r="EF33" s="21"/>
      <c r="EG33" s="13">
        <v>2</v>
      </c>
      <c r="EH33" s="13">
        <v>999</v>
      </c>
      <c r="EI33" s="21"/>
      <c r="EJ33" s="13">
        <v>999</v>
      </c>
      <c r="EK33" s="21"/>
      <c r="EL33" s="21"/>
      <c r="EM33" s="13">
        <v>1</v>
      </c>
      <c r="EN33" s="13">
        <v>1</v>
      </c>
      <c r="EO33" s="13">
        <v>3</v>
      </c>
      <c r="EP33" s="13">
        <v>1</v>
      </c>
    </row>
    <row r="34" spans="1:146" ht="102" x14ac:dyDescent="0.2">
      <c r="A34" s="12">
        <v>76</v>
      </c>
      <c r="B34" s="47">
        <v>42503.570277777777</v>
      </c>
      <c r="C34" s="13" t="s">
        <v>336</v>
      </c>
      <c r="D34" s="13" t="s">
        <v>810</v>
      </c>
      <c r="E34" s="13" t="s">
        <v>811</v>
      </c>
      <c r="F34" s="13">
        <v>2</v>
      </c>
      <c r="G34" s="13" t="s">
        <v>812</v>
      </c>
      <c r="H34" s="13" t="s">
        <v>813</v>
      </c>
      <c r="I34" s="21"/>
      <c r="J34" s="14" t="s">
        <v>814</v>
      </c>
      <c r="K34" s="13"/>
      <c r="L34" s="13" t="s">
        <v>815</v>
      </c>
      <c r="M34" s="13" t="s">
        <v>816</v>
      </c>
      <c r="N34" s="13" t="s">
        <v>817</v>
      </c>
      <c r="O34" s="13">
        <v>1</v>
      </c>
      <c r="P34" s="50" t="s">
        <v>818</v>
      </c>
      <c r="Q34" s="13" t="s">
        <v>819</v>
      </c>
      <c r="R34" s="13" t="s">
        <v>820</v>
      </c>
      <c r="S34" s="13">
        <v>11160</v>
      </c>
      <c r="T34" s="13" t="s">
        <v>443</v>
      </c>
      <c r="U34" s="13" t="s">
        <v>444</v>
      </c>
      <c r="V34" s="13" t="s">
        <v>365</v>
      </c>
      <c r="W34" s="13" t="s">
        <v>583</v>
      </c>
      <c r="X34" s="13" t="s">
        <v>821</v>
      </c>
      <c r="Y34" s="13">
        <v>2</v>
      </c>
      <c r="Z34" s="21"/>
      <c r="AA34" s="13">
        <v>2</v>
      </c>
      <c r="AB34" s="21"/>
      <c r="AC34" s="13">
        <v>2</v>
      </c>
      <c r="AD34" s="21"/>
      <c r="AE34" s="13">
        <v>2</v>
      </c>
      <c r="AF34" s="21"/>
      <c r="AG34" s="13">
        <v>2</v>
      </c>
      <c r="AH34" s="21"/>
      <c r="AI34" s="13">
        <v>2</v>
      </c>
      <c r="AJ34" s="13">
        <v>2</v>
      </c>
      <c r="AK34" s="21"/>
      <c r="AL34" s="21"/>
      <c r="AM34" s="13"/>
      <c r="AN34" s="13"/>
      <c r="AO34" s="21"/>
      <c r="AP34" s="21"/>
      <c r="AQ34" s="21"/>
      <c r="AR34" s="13" t="s">
        <v>822</v>
      </c>
      <c r="AS34" s="13">
        <v>2</v>
      </c>
      <c r="AT34" s="13"/>
      <c r="AU34" s="21"/>
      <c r="AV34" s="13">
        <v>1</v>
      </c>
      <c r="AW34" s="50" t="s">
        <v>823</v>
      </c>
      <c r="AX34" s="21"/>
      <c r="AY34" s="13"/>
      <c r="AZ34" s="13"/>
      <c r="BA34" s="21"/>
      <c r="BB34" s="21"/>
      <c r="BC34" s="21"/>
      <c r="BD34" s="21"/>
      <c r="BE34" s="13"/>
      <c r="BF34" s="13"/>
      <c r="BG34" s="21"/>
      <c r="BH34" s="21"/>
      <c r="BI34" s="21"/>
      <c r="BJ34" s="21"/>
      <c r="BK34" s="13"/>
      <c r="BL34" s="13"/>
      <c r="BM34" s="21"/>
      <c r="BN34" s="21"/>
      <c r="BO34" s="21"/>
      <c r="BP34" s="13">
        <v>2</v>
      </c>
      <c r="BQ34" s="21"/>
      <c r="BR34" s="21"/>
      <c r="BS34" s="21"/>
      <c r="BT34" s="21"/>
      <c r="BU34" s="21"/>
      <c r="BV34" s="21"/>
      <c r="BW34" s="21"/>
      <c r="BX34" s="21"/>
      <c r="BY34" s="21"/>
      <c r="BZ34" s="13"/>
      <c r="CA34" s="21"/>
      <c r="CB34" s="21"/>
      <c r="CC34" s="13" t="s">
        <v>824</v>
      </c>
      <c r="CD34" s="13">
        <v>2</v>
      </c>
      <c r="CE34" s="21"/>
      <c r="CF34" s="13" t="s">
        <v>825</v>
      </c>
      <c r="CG34" s="13">
        <v>2011</v>
      </c>
      <c r="CH34" s="21"/>
      <c r="CI34" s="13">
        <v>1</v>
      </c>
      <c r="CJ34" s="21"/>
      <c r="CK34" s="13">
        <v>1</v>
      </c>
      <c r="CL34" s="21"/>
      <c r="CM34" s="21"/>
      <c r="CN34" s="21"/>
      <c r="CO34" s="21"/>
      <c r="CP34" s="21"/>
      <c r="CQ34" s="21"/>
      <c r="CR34" s="21"/>
      <c r="CS34" s="21"/>
      <c r="CT34" s="21"/>
      <c r="CU34" s="21"/>
      <c r="CV34" s="13"/>
      <c r="CW34" s="21"/>
      <c r="CX34" s="21"/>
      <c r="CY34" s="21"/>
      <c r="CZ34" s="21"/>
      <c r="DA34" s="21"/>
      <c r="DB34" s="21"/>
      <c r="DC34" s="21"/>
      <c r="DD34" s="21"/>
      <c r="DE34" s="21"/>
      <c r="DF34" s="21"/>
      <c r="DG34" s="13"/>
      <c r="DH34" s="21"/>
      <c r="DI34" s="21"/>
      <c r="DJ34" s="21"/>
      <c r="DK34" s="21"/>
      <c r="DL34" s="21"/>
      <c r="DM34" s="21"/>
      <c r="DN34" s="21"/>
      <c r="DO34" s="21"/>
      <c r="DP34" s="21"/>
      <c r="DQ34" s="21"/>
      <c r="DR34" s="13"/>
      <c r="DS34" s="21"/>
      <c r="DT34" s="21"/>
      <c r="DU34" s="21"/>
      <c r="DV34" s="13"/>
      <c r="DW34" s="21"/>
      <c r="DX34" s="21"/>
      <c r="DY34" s="21"/>
      <c r="DZ34" s="21"/>
      <c r="EA34" s="21"/>
      <c r="EB34" s="13">
        <v>999</v>
      </c>
      <c r="EC34" s="13"/>
      <c r="ED34" s="21"/>
      <c r="EE34" s="13">
        <v>999</v>
      </c>
      <c r="EF34" s="21"/>
      <c r="EG34" s="13">
        <v>2</v>
      </c>
      <c r="EH34" s="13">
        <v>999</v>
      </c>
      <c r="EI34" s="21"/>
      <c r="EJ34" s="13">
        <v>999</v>
      </c>
      <c r="EK34" s="21"/>
      <c r="EL34" s="21"/>
      <c r="EM34" s="13">
        <v>1</v>
      </c>
      <c r="EN34" s="13">
        <v>1</v>
      </c>
      <c r="EO34" s="13">
        <v>3</v>
      </c>
      <c r="EP34" s="13">
        <v>2</v>
      </c>
    </row>
    <row r="35" spans="1:146" ht="165.75" x14ac:dyDescent="0.2">
      <c r="A35" s="12">
        <v>94</v>
      </c>
      <c r="B35" s="47">
        <v>42506.356307870374</v>
      </c>
      <c r="C35" s="13" t="s">
        <v>336</v>
      </c>
      <c r="D35" s="13" t="s">
        <v>830</v>
      </c>
      <c r="E35" s="13" t="s">
        <v>831</v>
      </c>
      <c r="F35" s="13">
        <v>2</v>
      </c>
      <c r="G35" s="13" t="s">
        <v>781</v>
      </c>
      <c r="H35" s="13" t="s">
        <v>832</v>
      </c>
      <c r="I35" s="21"/>
      <c r="J35" s="14">
        <v>35725002627</v>
      </c>
      <c r="K35" s="13"/>
      <c r="L35" s="13"/>
      <c r="M35" s="13" t="s">
        <v>735</v>
      </c>
      <c r="N35" s="21"/>
      <c r="O35" s="13">
        <v>2</v>
      </c>
      <c r="P35" s="50" t="s">
        <v>833</v>
      </c>
      <c r="Q35" s="13" t="s">
        <v>834</v>
      </c>
      <c r="R35" s="13" t="s">
        <v>835</v>
      </c>
      <c r="S35" s="13">
        <v>3036</v>
      </c>
      <c r="T35" s="13" t="s">
        <v>836</v>
      </c>
      <c r="U35" s="13" t="s">
        <v>467</v>
      </c>
      <c r="V35" s="13" t="s">
        <v>640</v>
      </c>
      <c r="W35" s="13">
        <v>1</v>
      </c>
      <c r="X35" s="21"/>
      <c r="Y35" s="13">
        <v>1</v>
      </c>
      <c r="Z35" s="21"/>
      <c r="AA35" s="13">
        <v>2</v>
      </c>
      <c r="AB35" s="21"/>
      <c r="AC35" s="13">
        <v>2</v>
      </c>
      <c r="AD35" s="21"/>
      <c r="AE35" s="13">
        <v>4</v>
      </c>
      <c r="AF35" s="21"/>
      <c r="AG35" s="13">
        <v>4</v>
      </c>
      <c r="AH35" s="21"/>
      <c r="AI35" s="13" t="s">
        <v>498</v>
      </c>
      <c r="AJ35" s="13">
        <v>99</v>
      </c>
      <c r="AK35" s="13" t="s">
        <v>837</v>
      </c>
      <c r="AL35" s="21"/>
      <c r="AM35" s="13"/>
      <c r="AN35" s="13"/>
      <c r="AO35" s="21"/>
      <c r="AP35" s="21"/>
      <c r="AQ35" s="21"/>
      <c r="AR35" s="21"/>
      <c r="AS35" s="13"/>
      <c r="AT35" s="13"/>
      <c r="AU35" s="21"/>
      <c r="AV35" s="21"/>
      <c r="AW35" s="21"/>
      <c r="AX35" s="21"/>
      <c r="AY35" s="13"/>
      <c r="AZ35" s="13"/>
      <c r="BA35" s="21"/>
      <c r="BB35" s="21"/>
      <c r="BC35" s="21"/>
      <c r="BD35" s="21"/>
      <c r="BE35" s="13"/>
      <c r="BF35" s="13"/>
      <c r="BG35" s="21"/>
      <c r="BH35" s="21"/>
      <c r="BI35" s="21"/>
      <c r="BJ35" s="21"/>
      <c r="BK35" s="13"/>
      <c r="BL35" s="13"/>
      <c r="BM35" s="21"/>
      <c r="BN35" s="21"/>
      <c r="BO35" s="21"/>
      <c r="BP35" s="13">
        <v>99</v>
      </c>
      <c r="BQ35" s="13" t="s">
        <v>838</v>
      </c>
      <c r="BR35" s="21"/>
      <c r="BS35" s="21"/>
      <c r="BT35" s="21"/>
      <c r="BU35" s="21"/>
      <c r="BV35" s="21"/>
      <c r="BW35" s="21"/>
      <c r="BX35" s="21"/>
      <c r="BY35" s="21"/>
      <c r="BZ35" s="13"/>
      <c r="CA35" s="21"/>
      <c r="CB35" s="21"/>
      <c r="CC35" s="21"/>
      <c r="CD35" s="21"/>
      <c r="CE35" s="21"/>
      <c r="CF35" s="21"/>
      <c r="CG35" s="21"/>
      <c r="CH35" s="21"/>
      <c r="CI35" s="21"/>
      <c r="CJ35" s="21"/>
      <c r="CK35" s="13"/>
      <c r="CL35" s="21"/>
      <c r="CM35" s="21"/>
      <c r="CN35" s="21"/>
      <c r="CO35" s="21"/>
      <c r="CP35" s="21"/>
      <c r="CQ35" s="21"/>
      <c r="CR35" s="21"/>
      <c r="CS35" s="21"/>
      <c r="CT35" s="21"/>
      <c r="CU35" s="21"/>
      <c r="CV35" s="13"/>
      <c r="CW35" s="21"/>
      <c r="CX35" s="21"/>
      <c r="CY35" s="21"/>
      <c r="CZ35" s="21"/>
      <c r="DA35" s="21"/>
      <c r="DB35" s="21"/>
      <c r="DC35" s="21"/>
      <c r="DD35" s="21"/>
      <c r="DE35" s="21"/>
      <c r="DF35" s="21"/>
      <c r="DG35" s="13"/>
      <c r="DH35" s="21"/>
      <c r="DI35" s="21"/>
      <c r="DJ35" s="21"/>
      <c r="DK35" s="21"/>
      <c r="DL35" s="21"/>
      <c r="DM35" s="21"/>
      <c r="DN35" s="21"/>
      <c r="DO35" s="21"/>
      <c r="DP35" s="21"/>
      <c r="DQ35" s="21"/>
      <c r="DR35" s="13"/>
      <c r="DS35" s="21"/>
      <c r="DT35" s="21"/>
      <c r="DU35" s="13">
        <v>2</v>
      </c>
      <c r="DV35" s="13"/>
      <c r="DW35" s="21"/>
      <c r="DX35" s="21"/>
      <c r="DY35" s="21"/>
      <c r="DZ35" s="21"/>
      <c r="EA35" s="21"/>
      <c r="EB35" s="13">
        <v>2</v>
      </c>
      <c r="EC35" s="13"/>
      <c r="ED35" s="21"/>
      <c r="EE35" s="13">
        <v>2</v>
      </c>
      <c r="EF35" s="21"/>
      <c r="EG35" s="13">
        <v>2</v>
      </c>
      <c r="EH35" s="13">
        <v>2</v>
      </c>
      <c r="EI35" s="13" t="s">
        <v>839</v>
      </c>
      <c r="EJ35" s="13">
        <v>3</v>
      </c>
      <c r="EK35" s="21"/>
      <c r="EL35" s="13" t="s">
        <v>840</v>
      </c>
      <c r="EM35" s="13">
        <v>1</v>
      </c>
      <c r="EN35" s="13">
        <v>1</v>
      </c>
      <c r="EO35" s="13">
        <v>3</v>
      </c>
      <c r="EP35" s="13">
        <v>2</v>
      </c>
    </row>
    <row r="36" spans="1:146" ht="127.5" x14ac:dyDescent="0.2">
      <c r="A36" s="12">
        <v>95</v>
      </c>
      <c r="B36" s="47">
        <v>42506.368518518517</v>
      </c>
      <c r="C36" s="13" t="s">
        <v>336</v>
      </c>
      <c r="D36" s="13" t="s">
        <v>841</v>
      </c>
      <c r="E36" s="13" t="s">
        <v>842</v>
      </c>
      <c r="F36" s="13">
        <v>1</v>
      </c>
      <c r="G36" s="13" t="s">
        <v>843</v>
      </c>
      <c r="H36" s="13" t="s">
        <v>844</v>
      </c>
      <c r="I36" s="21"/>
      <c r="J36" s="14">
        <f>40727608414</f>
        <v>40727608414</v>
      </c>
      <c r="K36" s="13"/>
      <c r="L36" s="13"/>
      <c r="M36" s="13" t="s">
        <v>845</v>
      </c>
      <c r="N36" s="13" t="s">
        <v>664</v>
      </c>
      <c r="O36" s="13">
        <v>2</v>
      </c>
      <c r="P36" s="50" t="s">
        <v>846</v>
      </c>
      <c r="Q36" s="13" t="s">
        <v>650</v>
      </c>
      <c r="R36" s="13">
        <v>409</v>
      </c>
      <c r="S36" s="13">
        <v>77125</v>
      </c>
      <c r="T36" s="13" t="s">
        <v>519</v>
      </c>
      <c r="U36" s="13" t="s">
        <v>520</v>
      </c>
      <c r="V36" s="13" t="s">
        <v>365</v>
      </c>
      <c r="W36" s="13">
        <v>1</v>
      </c>
      <c r="X36" s="21"/>
      <c r="Y36" s="13">
        <v>1</v>
      </c>
      <c r="Z36" s="13" t="s">
        <v>847</v>
      </c>
      <c r="AA36" s="13">
        <v>2</v>
      </c>
      <c r="AB36" s="21"/>
      <c r="AC36" s="13">
        <v>2</v>
      </c>
      <c r="AD36" s="21"/>
      <c r="AE36" s="13">
        <v>2</v>
      </c>
      <c r="AF36" s="13" t="s">
        <v>848</v>
      </c>
      <c r="AG36" s="13">
        <v>4</v>
      </c>
      <c r="AH36" s="13" t="s">
        <v>849</v>
      </c>
      <c r="AI36" s="13" t="s">
        <v>571</v>
      </c>
      <c r="AJ36" s="13">
        <v>2</v>
      </c>
      <c r="AK36" s="21"/>
      <c r="AL36" s="21"/>
      <c r="AM36" s="13"/>
      <c r="AN36" s="13"/>
      <c r="AO36" s="21"/>
      <c r="AP36" s="21"/>
      <c r="AQ36" s="21"/>
      <c r="AR36" s="13">
        <v>1</v>
      </c>
      <c r="AS36" s="13">
        <v>2</v>
      </c>
      <c r="AT36" s="13"/>
      <c r="AU36" s="21"/>
      <c r="AV36" s="13">
        <v>1</v>
      </c>
      <c r="AW36" s="13" t="s">
        <v>850</v>
      </c>
      <c r="AX36" s="21"/>
      <c r="AY36" s="13"/>
      <c r="AZ36" s="13"/>
      <c r="BA36" s="21"/>
      <c r="BB36" s="21"/>
      <c r="BC36" s="21"/>
      <c r="BD36" s="21"/>
      <c r="BE36" s="13"/>
      <c r="BF36" s="13"/>
      <c r="BG36" s="21"/>
      <c r="BH36" s="21"/>
      <c r="BI36" s="21"/>
      <c r="BJ36" s="21"/>
      <c r="BK36" s="13"/>
      <c r="BL36" s="13"/>
      <c r="BM36" s="21"/>
      <c r="BN36" s="21"/>
      <c r="BO36" s="21"/>
      <c r="BP36" s="13">
        <v>2</v>
      </c>
      <c r="BQ36" s="21"/>
      <c r="BR36" s="21"/>
      <c r="BS36" s="21"/>
      <c r="BT36" s="21"/>
      <c r="BU36" s="21"/>
      <c r="BV36" s="21"/>
      <c r="BW36" s="21"/>
      <c r="BX36" s="21"/>
      <c r="BY36" s="21"/>
      <c r="BZ36" s="13"/>
      <c r="CA36" s="21"/>
      <c r="CB36" s="21"/>
      <c r="CC36" s="13" t="s">
        <v>659</v>
      </c>
      <c r="CD36" s="13">
        <v>1</v>
      </c>
      <c r="CE36" s="21"/>
      <c r="CF36" s="21"/>
      <c r="CG36" s="13">
        <v>2005</v>
      </c>
      <c r="CH36" s="21"/>
      <c r="CI36" s="13">
        <v>99</v>
      </c>
      <c r="CJ36" s="13" t="s">
        <v>851</v>
      </c>
      <c r="CK36" s="13">
        <v>2</v>
      </c>
      <c r="CL36" s="13">
        <v>2</v>
      </c>
      <c r="CM36" s="21"/>
      <c r="CN36" s="21"/>
      <c r="CO36" s="21"/>
      <c r="CP36" s="21"/>
      <c r="CQ36" s="21"/>
      <c r="CR36" s="21"/>
      <c r="CS36" s="21"/>
      <c r="CT36" s="21"/>
      <c r="CU36" s="21"/>
      <c r="CV36" s="13"/>
      <c r="CW36" s="21"/>
      <c r="CX36" s="21"/>
      <c r="CY36" s="21"/>
      <c r="CZ36" s="21"/>
      <c r="DA36" s="21"/>
      <c r="DB36" s="21"/>
      <c r="DC36" s="21"/>
      <c r="DD36" s="21"/>
      <c r="DE36" s="21"/>
      <c r="DF36" s="21"/>
      <c r="DG36" s="13"/>
      <c r="DH36" s="21"/>
      <c r="DI36" s="21"/>
      <c r="DJ36" s="21"/>
      <c r="DK36" s="21"/>
      <c r="DL36" s="21"/>
      <c r="DM36" s="21"/>
      <c r="DN36" s="21"/>
      <c r="DO36" s="21"/>
      <c r="DP36" s="21"/>
      <c r="DQ36" s="21"/>
      <c r="DR36" s="13"/>
      <c r="DS36" s="21"/>
      <c r="DT36" s="21"/>
      <c r="DU36" s="13">
        <v>1</v>
      </c>
      <c r="DV36" s="13" t="s">
        <v>852</v>
      </c>
      <c r="DW36" s="13" t="s">
        <v>853</v>
      </c>
      <c r="DX36" s="13">
        <v>2</v>
      </c>
      <c r="DY36" s="13" t="s">
        <v>483</v>
      </c>
      <c r="DZ36" s="13" t="s">
        <v>854</v>
      </c>
      <c r="EA36" s="50" t="s">
        <v>855</v>
      </c>
      <c r="EB36" s="13">
        <v>1</v>
      </c>
      <c r="EC36" s="13">
        <v>3</v>
      </c>
      <c r="ED36" s="13" t="s">
        <v>856</v>
      </c>
      <c r="EE36" s="13">
        <v>1</v>
      </c>
      <c r="EF36" s="21"/>
      <c r="EG36" s="13">
        <v>1</v>
      </c>
      <c r="EH36" s="13">
        <v>3</v>
      </c>
      <c r="EI36" s="21"/>
      <c r="EJ36" s="13">
        <v>2</v>
      </c>
      <c r="EK36" s="21"/>
      <c r="EL36" s="13" t="s">
        <v>857</v>
      </c>
      <c r="EM36" s="13">
        <v>1</v>
      </c>
      <c r="EN36" s="13">
        <v>1</v>
      </c>
      <c r="EO36" s="13">
        <v>3</v>
      </c>
      <c r="EP36" s="13">
        <v>1</v>
      </c>
    </row>
    <row r="37" spans="1:146" ht="25.5" x14ac:dyDescent="0.2">
      <c r="A37" s="12">
        <v>102</v>
      </c>
      <c r="B37" s="47">
        <v>42507.239479166667</v>
      </c>
      <c r="C37" s="13" t="s">
        <v>336</v>
      </c>
      <c r="D37" s="13" t="s">
        <v>861</v>
      </c>
      <c r="E37" s="13" t="s">
        <v>862</v>
      </c>
      <c r="F37" s="13">
        <v>2</v>
      </c>
      <c r="G37" s="13" t="s">
        <v>843</v>
      </c>
      <c r="H37" s="13" t="s">
        <v>863</v>
      </c>
      <c r="I37" s="21"/>
      <c r="J37" s="14" t="s">
        <v>864</v>
      </c>
      <c r="K37" s="13"/>
      <c r="L37" s="13"/>
      <c r="M37" s="13" t="s">
        <v>865</v>
      </c>
      <c r="N37" s="21"/>
      <c r="O37" s="13">
        <v>2</v>
      </c>
      <c r="P37" s="50" t="s">
        <v>665</v>
      </c>
      <c r="Q37" s="13" t="s">
        <v>650</v>
      </c>
      <c r="R37" s="13">
        <v>409</v>
      </c>
      <c r="S37" s="13">
        <v>77125</v>
      </c>
      <c r="T37" s="13" t="s">
        <v>519</v>
      </c>
      <c r="U37" s="13" t="s">
        <v>520</v>
      </c>
      <c r="V37" s="13">
        <v>2</v>
      </c>
      <c r="W37" s="13">
        <v>1</v>
      </c>
      <c r="X37" s="21"/>
      <c r="Y37" s="13">
        <v>1</v>
      </c>
      <c r="Z37" s="13" t="s">
        <v>866</v>
      </c>
      <c r="AA37" s="13">
        <v>1</v>
      </c>
      <c r="AB37" s="13" t="s">
        <v>867</v>
      </c>
      <c r="AC37" s="13">
        <v>2</v>
      </c>
      <c r="AD37" s="21"/>
      <c r="AE37" s="13">
        <v>2</v>
      </c>
      <c r="AF37" s="13" t="s">
        <v>868</v>
      </c>
      <c r="AG37" s="13">
        <v>2</v>
      </c>
      <c r="AH37" s="13" t="s">
        <v>869</v>
      </c>
      <c r="AI37" s="13" t="s">
        <v>365</v>
      </c>
      <c r="AJ37" s="13" t="s">
        <v>671</v>
      </c>
      <c r="AK37" s="21"/>
      <c r="AL37" s="13">
        <v>1</v>
      </c>
      <c r="AM37" s="13">
        <v>4</v>
      </c>
      <c r="AN37" s="13"/>
      <c r="AO37" s="21"/>
      <c r="AP37" s="13">
        <v>1</v>
      </c>
      <c r="AQ37" s="13" t="s">
        <v>870</v>
      </c>
      <c r="AR37" s="13">
        <v>1</v>
      </c>
      <c r="AS37" s="13">
        <v>4</v>
      </c>
      <c r="AT37" s="13"/>
      <c r="AU37" s="21"/>
      <c r="AV37" s="13">
        <v>1</v>
      </c>
      <c r="AW37" s="13" t="s">
        <v>870</v>
      </c>
      <c r="AX37" s="21"/>
      <c r="AY37" s="13"/>
      <c r="AZ37" s="13"/>
      <c r="BA37" s="21"/>
      <c r="BB37" s="21"/>
      <c r="BC37" s="21"/>
      <c r="BD37" s="21"/>
      <c r="BE37" s="13"/>
      <c r="BF37" s="13"/>
      <c r="BG37" s="21"/>
      <c r="BH37" s="21"/>
      <c r="BI37" s="21"/>
      <c r="BJ37" s="13">
        <v>1</v>
      </c>
      <c r="BK37" s="13">
        <v>4</v>
      </c>
      <c r="BL37" s="13"/>
      <c r="BM37" s="21"/>
      <c r="BN37" s="13">
        <v>1</v>
      </c>
      <c r="BO37" s="13" t="s">
        <v>871</v>
      </c>
      <c r="BP37" s="13">
        <v>2</v>
      </c>
      <c r="BQ37" s="21"/>
      <c r="BR37" s="21"/>
      <c r="BS37" s="21"/>
      <c r="BT37" s="21"/>
      <c r="BU37" s="21"/>
      <c r="BV37" s="21"/>
      <c r="BW37" s="21"/>
      <c r="BX37" s="21"/>
      <c r="BY37" s="21"/>
      <c r="BZ37" s="13"/>
      <c r="CA37" s="21"/>
      <c r="CB37" s="21"/>
      <c r="CC37" s="13" t="s">
        <v>744</v>
      </c>
      <c r="CD37" s="13">
        <v>1</v>
      </c>
      <c r="CE37" s="50" t="s">
        <v>855</v>
      </c>
      <c r="CF37" s="21"/>
      <c r="CG37" s="21"/>
      <c r="CH37" s="21"/>
      <c r="CI37" s="13">
        <v>99</v>
      </c>
      <c r="CJ37" s="21"/>
      <c r="CK37" s="13">
        <v>1</v>
      </c>
      <c r="CL37" s="21"/>
      <c r="CM37" s="21"/>
      <c r="CN37" s="21"/>
      <c r="CO37" s="21"/>
      <c r="CP37" s="21"/>
      <c r="CQ37" s="21"/>
      <c r="CR37" s="21"/>
      <c r="CS37" s="21"/>
      <c r="CT37" s="21"/>
      <c r="CU37" s="21"/>
      <c r="CV37" s="13"/>
      <c r="CW37" s="21"/>
      <c r="CX37" s="21"/>
      <c r="CY37" s="21"/>
      <c r="CZ37" s="21"/>
      <c r="DA37" s="21"/>
      <c r="DB37" s="21"/>
      <c r="DC37" s="21"/>
      <c r="DD37" s="21"/>
      <c r="DE37" s="21"/>
      <c r="DF37" s="21"/>
      <c r="DG37" s="13"/>
      <c r="DH37" s="21"/>
      <c r="DI37" s="21"/>
      <c r="DJ37" s="21"/>
      <c r="DK37" s="21"/>
      <c r="DL37" s="21"/>
      <c r="DM37" s="21"/>
      <c r="DN37" s="21"/>
      <c r="DO37" s="21"/>
      <c r="DP37" s="21"/>
      <c r="DQ37" s="21"/>
      <c r="DR37" s="13"/>
      <c r="DS37" s="21"/>
      <c r="DT37" s="21"/>
      <c r="DU37" s="21"/>
      <c r="DV37" s="13"/>
      <c r="DW37" s="21"/>
      <c r="DX37" s="21"/>
      <c r="DY37" s="21"/>
      <c r="DZ37" s="21"/>
      <c r="EA37" s="21"/>
      <c r="EB37" s="13">
        <v>1</v>
      </c>
      <c r="EC37" s="13" t="s">
        <v>373</v>
      </c>
      <c r="ED37" s="21"/>
      <c r="EE37" s="13">
        <v>999</v>
      </c>
      <c r="EF37" s="21"/>
      <c r="EG37" s="13">
        <v>1</v>
      </c>
      <c r="EH37" s="13">
        <v>3</v>
      </c>
      <c r="EI37" s="21"/>
      <c r="EJ37" s="13">
        <v>3</v>
      </c>
      <c r="EK37" s="21"/>
      <c r="EL37" s="21"/>
      <c r="EM37" s="13">
        <v>1</v>
      </c>
      <c r="EN37" s="13">
        <v>1</v>
      </c>
      <c r="EO37" s="13">
        <v>3</v>
      </c>
      <c r="EP37" s="13">
        <v>1</v>
      </c>
    </row>
    <row r="38" spans="1:146" ht="38.25" x14ac:dyDescent="0.2">
      <c r="A38" s="12">
        <v>104</v>
      </c>
      <c r="B38" s="47">
        <v>42507.362766203703</v>
      </c>
      <c r="C38" s="13" t="s">
        <v>336</v>
      </c>
      <c r="D38" s="13" t="s">
        <v>872</v>
      </c>
      <c r="E38" s="13" t="s">
        <v>873</v>
      </c>
      <c r="F38" s="13">
        <v>1</v>
      </c>
      <c r="G38" s="13" t="s">
        <v>611</v>
      </c>
      <c r="H38" s="13" t="s">
        <v>874</v>
      </c>
      <c r="I38" s="21"/>
      <c r="J38" s="14">
        <f>381642472212</f>
        <v>381642472212</v>
      </c>
      <c r="K38" s="13"/>
      <c r="L38" s="13"/>
      <c r="M38" s="13" t="s">
        <v>875</v>
      </c>
      <c r="N38" s="13" t="s">
        <v>876</v>
      </c>
      <c r="O38" s="13">
        <v>2</v>
      </c>
      <c r="P38" s="50" t="s">
        <v>877</v>
      </c>
      <c r="Q38" s="13" t="s">
        <v>878</v>
      </c>
      <c r="R38" s="13">
        <v>1</v>
      </c>
      <c r="S38" s="13">
        <v>21000</v>
      </c>
      <c r="T38" s="13" t="s">
        <v>690</v>
      </c>
      <c r="U38" s="13" t="s">
        <v>444</v>
      </c>
      <c r="V38" s="13" t="s">
        <v>498</v>
      </c>
      <c r="W38" s="13" t="s">
        <v>858</v>
      </c>
      <c r="X38" s="13" t="s">
        <v>879</v>
      </c>
      <c r="Y38" s="13">
        <v>1</v>
      </c>
      <c r="Z38" s="13" t="s">
        <v>880</v>
      </c>
      <c r="AA38" s="13">
        <v>999</v>
      </c>
      <c r="AB38" s="21"/>
      <c r="AC38" s="13">
        <v>999</v>
      </c>
      <c r="AD38" s="21"/>
      <c r="AE38" s="13">
        <v>2</v>
      </c>
      <c r="AF38" s="13" t="s">
        <v>881</v>
      </c>
      <c r="AG38" s="13">
        <v>1</v>
      </c>
      <c r="AH38" s="21"/>
      <c r="AI38" s="13" t="s">
        <v>498</v>
      </c>
      <c r="AJ38" s="13">
        <v>4</v>
      </c>
      <c r="AK38" s="21"/>
      <c r="AL38" s="21"/>
      <c r="AM38" s="13"/>
      <c r="AN38" s="13"/>
      <c r="AO38" s="21"/>
      <c r="AP38" s="21"/>
      <c r="AQ38" s="21"/>
      <c r="AR38" s="21"/>
      <c r="AS38" s="13"/>
      <c r="AT38" s="13"/>
      <c r="AU38" s="21"/>
      <c r="AV38" s="21"/>
      <c r="AW38" s="21"/>
      <c r="AX38" s="21"/>
      <c r="AY38" s="13"/>
      <c r="AZ38" s="13"/>
      <c r="BA38" s="21"/>
      <c r="BB38" s="21"/>
      <c r="BC38" s="21"/>
      <c r="BD38" s="13" t="s">
        <v>882</v>
      </c>
      <c r="BE38" s="13">
        <v>1</v>
      </c>
      <c r="BF38" s="13"/>
      <c r="BG38" s="21"/>
      <c r="BH38" s="13">
        <v>999</v>
      </c>
      <c r="BI38" s="21"/>
      <c r="BJ38" s="21"/>
      <c r="BK38" s="13"/>
      <c r="BL38" s="13"/>
      <c r="BM38" s="21"/>
      <c r="BN38" s="21"/>
      <c r="BO38" s="21"/>
      <c r="BP38" s="13">
        <v>4</v>
      </c>
      <c r="BQ38" s="21"/>
      <c r="BR38" s="21"/>
      <c r="BS38" s="21"/>
      <c r="BT38" s="21"/>
      <c r="BU38" s="21"/>
      <c r="BV38" s="21"/>
      <c r="BW38" s="21"/>
      <c r="BX38" s="21"/>
      <c r="BY38" s="21"/>
      <c r="BZ38" s="13"/>
      <c r="CA38" s="21"/>
      <c r="CB38" s="21"/>
      <c r="CC38" s="21"/>
      <c r="CD38" s="21"/>
      <c r="CE38" s="21"/>
      <c r="CF38" s="21"/>
      <c r="CG38" s="21"/>
      <c r="CH38" s="21"/>
      <c r="CI38" s="21"/>
      <c r="CJ38" s="21"/>
      <c r="CK38" s="13"/>
      <c r="CL38" s="21"/>
      <c r="CM38" s="21"/>
      <c r="CN38" s="21"/>
      <c r="CO38" s="21"/>
      <c r="CP38" s="21"/>
      <c r="CQ38" s="21"/>
      <c r="CR38" s="21"/>
      <c r="CS38" s="21"/>
      <c r="CT38" s="21"/>
      <c r="CU38" s="21"/>
      <c r="CV38" s="13"/>
      <c r="CW38" s="21"/>
      <c r="CX38" s="21"/>
      <c r="CY38" s="21"/>
      <c r="CZ38" s="13">
        <v>999</v>
      </c>
      <c r="DA38" s="21"/>
      <c r="DB38" s="21"/>
      <c r="DC38" s="21"/>
      <c r="DD38" s="21"/>
      <c r="DE38" s="21"/>
      <c r="DF38" s="21"/>
      <c r="DG38" s="13"/>
      <c r="DH38" s="21"/>
      <c r="DI38" s="21"/>
      <c r="DJ38" s="21"/>
      <c r="DK38" s="21"/>
      <c r="DL38" s="21"/>
      <c r="DM38" s="21"/>
      <c r="DN38" s="21"/>
      <c r="DO38" s="21"/>
      <c r="DP38" s="21"/>
      <c r="DQ38" s="21"/>
      <c r="DR38" s="13"/>
      <c r="DS38" s="21"/>
      <c r="DT38" s="21"/>
      <c r="DU38" s="13">
        <v>1</v>
      </c>
      <c r="DV38" s="13" t="s">
        <v>883</v>
      </c>
      <c r="DW38" s="21"/>
      <c r="DX38" s="13">
        <v>2</v>
      </c>
      <c r="DY38" s="13" t="s">
        <v>884</v>
      </c>
      <c r="DZ38" s="21"/>
      <c r="EA38" s="21"/>
      <c r="EB38" s="13">
        <v>2</v>
      </c>
      <c r="EC38" s="13"/>
      <c r="ED38" s="21"/>
      <c r="EE38" s="13">
        <v>999</v>
      </c>
      <c r="EF38" s="21"/>
      <c r="EG38" s="13">
        <v>2</v>
      </c>
      <c r="EH38" s="13">
        <v>2</v>
      </c>
      <c r="EI38" s="21"/>
      <c r="EJ38" s="13">
        <v>2</v>
      </c>
      <c r="EK38" s="13" t="s">
        <v>885</v>
      </c>
      <c r="EL38" s="50" t="s">
        <v>886</v>
      </c>
      <c r="EM38" s="13">
        <v>3</v>
      </c>
      <c r="EN38" s="13">
        <v>999</v>
      </c>
      <c r="EO38" s="13">
        <v>3</v>
      </c>
      <c r="EP38" s="13">
        <v>2</v>
      </c>
    </row>
    <row r="39" spans="1:146" ht="25.5" x14ac:dyDescent="0.2">
      <c r="A39" s="12">
        <v>106</v>
      </c>
      <c r="B39" s="47">
        <v>42507.445833333331</v>
      </c>
      <c r="C39" s="13" t="s">
        <v>336</v>
      </c>
      <c r="D39" s="13" t="s">
        <v>887</v>
      </c>
      <c r="E39" s="13" t="s">
        <v>888</v>
      </c>
      <c r="F39" s="13">
        <v>1</v>
      </c>
      <c r="G39" s="13" t="s">
        <v>889</v>
      </c>
      <c r="H39" s="13" t="s">
        <v>890</v>
      </c>
      <c r="I39" s="13" t="s">
        <v>891</v>
      </c>
      <c r="J39" s="14" t="s">
        <v>892</v>
      </c>
      <c r="K39" s="13"/>
      <c r="L39" s="13"/>
      <c r="M39" s="13" t="s">
        <v>893</v>
      </c>
      <c r="N39" s="13" t="s">
        <v>894</v>
      </c>
      <c r="O39" s="13">
        <v>1</v>
      </c>
      <c r="P39" s="50" t="s">
        <v>895</v>
      </c>
      <c r="Q39" s="13" t="s">
        <v>896</v>
      </c>
      <c r="R39" s="13">
        <v>1</v>
      </c>
      <c r="S39" s="13">
        <v>11070</v>
      </c>
      <c r="T39" s="13" t="s">
        <v>897</v>
      </c>
      <c r="U39" s="13" t="s">
        <v>444</v>
      </c>
      <c r="V39" s="13">
        <v>1</v>
      </c>
      <c r="W39" s="13" t="s">
        <v>397</v>
      </c>
      <c r="X39" s="21"/>
      <c r="Y39" s="13">
        <v>999</v>
      </c>
      <c r="Z39" s="21"/>
      <c r="AA39" s="13">
        <v>999</v>
      </c>
      <c r="AB39" s="21"/>
      <c r="AC39" s="13">
        <v>999</v>
      </c>
      <c r="AD39" s="21"/>
      <c r="AE39" s="13">
        <v>3</v>
      </c>
      <c r="AF39" s="21"/>
      <c r="AG39" s="13">
        <v>2</v>
      </c>
      <c r="AH39" s="21"/>
      <c r="AI39" s="13" t="s">
        <v>498</v>
      </c>
      <c r="AJ39" s="13">
        <v>99</v>
      </c>
      <c r="AK39" s="21"/>
      <c r="AL39" s="21"/>
      <c r="AM39" s="13"/>
      <c r="AN39" s="13"/>
      <c r="AO39" s="21"/>
      <c r="AP39" s="21"/>
      <c r="AQ39" s="21"/>
      <c r="AR39" s="21"/>
      <c r="AS39" s="13"/>
      <c r="AT39" s="13"/>
      <c r="AU39" s="21"/>
      <c r="AV39" s="21"/>
      <c r="AW39" s="21"/>
      <c r="AX39" s="21"/>
      <c r="AY39" s="13"/>
      <c r="AZ39" s="13"/>
      <c r="BA39" s="21"/>
      <c r="BB39" s="21"/>
      <c r="BC39" s="21"/>
      <c r="BD39" s="21"/>
      <c r="BE39" s="13"/>
      <c r="BF39" s="13"/>
      <c r="BG39" s="21"/>
      <c r="BH39" s="21"/>
      <c r="BI39" s="21"/>
      <c r="BJ39" s="21"/>
      <c r="BK39" s="13"/>
      <c r="BL39" s="13"/>
      <c r="BM39" s="21"/>
      <c r="BN39" s="21"/>
      <c r="BO39" s="21"/>
      <c r="BP39" s="13">
        <v>99</v>
      </c>
      <c r="BQ39" s="21"/>
      <c r="BR39" s="21"/>
      <c r="BS39" s="21"/>
      <c r="BT39" s="21"/>
      <c r="BU39" s="21"/>
      <c r="BV39" s="21"/>
      <c r="BW39" s="21"/>
      <c r="BX39" s="21"/>
      <c r="BY39" s="21"/>
      <c r="BZ39" s="13"/>
      <c r="CA39" s="21"/>
      <c r="CB39" s="21"/>
      <c r="CC39" s="21"/>
      <c r="CD39" s="21"/>
      <c r="CE39" s="21"/>
      <c r="CF39" s="21"/>
      <c r="CG39" s="21"/>
      <c r="CH39" s="21"/>
      <c r="CI39" s="21"/>
      <c r="CJ39" s="21"/>
      <c r="CK39" s="13"/>
      <c r="CL39" s="21"/>
      <c r="CM39" s="21"/>
      <c r="CN39" s="21"/>
      <c r="CO39" s="21"/>
      <c r="CP39" s="21"/>
      <c r="CQ39" s="21"/>
      <c r="CR39" s="21"/>
      <c r="CS39" s="21"/>
      <c r="CT39" s="21"/>
      <c r="CU39" s="21"/>
      <c r="CV39" s="13"/>
      <c r="CW39" s="21"/>
      <c r="CX39" s="21"/>
      <c r="CY39" s="21"/>
      <c r="CZ39" s="21"/>
      <c r="DA39" s="21"/>
      <c r="DB39" s="21"/>
      <c r="DC39" s="21"/>
      <c r="DD39" s="21"/>
      <c r="DE39" s="21"/>
      <c r="DF39" s="21"/>
      <c r="DG39" s="13"/>
      <c r="DH39" s="21"/>
      <c r="DI39" s="21"/>
      <c r="DJ39" s="21"/>
      <c r="DK39" s="21"/>
      <c r="DL39" s="21"/>
      <c r="DM39" s="21"/>
      <c r="DN39" s="21"/>
      <c r="DO39" s="21"/>
      <c r="DP39" s="21"/>
      <c r="DQ39" s="21"/>
      <c r="DR39" s="13"/>
      <c r="DS39" s="21"/>
      <c r="DT39" s="21"/>
      <c r="DU39" s="13">
        <v>1</v>
      </c>
      <c r="DV39" s="13" t="s">
        <v>898</v>
      </c>
      <c r="DW39" s="21"/>
      <c r="DX39" s="13">
        <v>2</v>
      </c>
      <c r="DY39" s="21"/>
      <c r="DZ39" s="13" t="s">
        <v>899</v>
      </c>
      <c r="EA39" s="50" t="s">
        <v>900</v>
      </c>
      <c r="EB39" s="13">
        <v>999</v>
      </c>
      <c r="EC39" s="13"/>
      <c r="ED39" s="21"/>
      <c r="EE39" s="13">
        <v>2</v>
      </c>
      <c r="EF39" s="21"/>
      <c r="EG39" s="13">
        <v>2</v>
      </c>
      <c r="EH39" s="13">
        <v>999</v>
      </c>
      <c r="EI39" s="21"/>
      <c r="EJ39" s="13">
        <v>999</v>
      </c>
      <c r="EK39" s="21"/>
      <c r="EL39" s="21"/>
      <c r="EM39" s="13">
        <v>3</v>
      </c>
      <c r="EN39" s="13">
        <v>999</v>
      </c>
      <c r="EO39" s="13">
        <v>3</v>
      </c>
      <c r="EP39" s="13">
        <v>1</v>
      </c>
    </row>
    <row r="40" spans="1:146" ht="38.25" x14ac:dyDescent="0.2">
      <c r="A40" s="12">
        <v>107</v>
      </c>
      <c r="B40" s="47">
        <v>42507.456504629627</v>
      </c>
      <c r="C40" s="13" t="s">
        <v>336</v>
      </c>
      <c r="D40" s="13" t="s">
        <v>901</v>
      </c>
      <c r="E40" s="13" t="s">
        <v>902</v>
      </c>
      <c r="F40" s="13">
        <v>1</v>
      </c>
      <c r="G40" s="13" t="s">
        <v>533</v>
      </c>
      <c r="H40" s="13" t="s">
        <v>903</v>
      </c>
      <c r="I40" s="21"/>
      <c r="J40" s="14" t="s">
        <v>904</v>
      </c>
      <c r="K40" s="13"/>
      <c r="L40" s="13"/>
      <c r="M40" s="13" t="s">
        <v>905</v>
      </c>
      <c r="N40" s="21"/>
      <c r="O40" s="13">
        <v>1</v>
      </c>
      <c r="P40" s="50" t="s">
        <v>906</v>
      </c>
      <c r="Q40" s="13" t="s">
        <v>907</v>
      </c>
      <c r="R40" s="13">
        <v>19</v>
      </c>
      <c r="S40" s="13">
        <v>382</v>
      </c>
      <c r="T40" s="13" t="s">
        <v>752</v>
      </c>
      <c r="U40" s="13" t="s">
        <v>753</v>
      </c>
      <c r="V40" s="13">
        <v>5</v>
      </c>
      <c r="W40" s="13" t="s">
        <v>347</v>
      </c>
      <c r="X40" s="21"/>
      <c r="Y40" s="13">
        <v>2</v>
      </c>
      <c r="Z40" s="21"/>
      <c r="AA40" s="13">
        <v>2</v>
      </c>
      <c r="AB40" s="21"/>
      <c r="AC40" s="13">
        <v>2</v>
      </c>
      <c r="AD40" s="21"/>
      <c r="AE40" s="13">
        <v>999</v>
      </c>
      <c r="AF40" s="21"/>
      <c r="AG40" s="13">
        <v>999</v>
      </c>
      <c r="AH40" s="21"/>
      <c r="AI40" s="13" t="s">
        <v>390</v>
      </c>
      <c r="AJ40" s="13" t="s">
        <v>908</v>
      </c>
      <c r="AK40" s="13" t="s">
        <v>909</v>
      </c>
      <c r="AL40" s="13">
        <v>25</v>
      </c>
      <c r="AM40" s="13">
        <v>2</v>
      </c>
      <c r="AN40" s="13"/>
      <c r="AO40" s="21"/>
      <c r="AP40" s="13">
        <v>2</v>
      </c>
      <c r="AQ40" s="21"/>
      <c r="AR40" s="21"/>
      <c r="AS40" s="13"/>
      <c r="AT40" s="13"/>
      <c r="AU40" s="21"/>
      <c r="AV40" s="21"/>
      <c r="AW40" s="21"/>
      <c r="AX40" s="13">
        <v>24</v>
      </c>
      <c r="AY40" s="13">
        <v>2</v>
      </c>
      <c r="AZ40" s="13"/>
      <c r="BA40" s="21"/>
      <c r="BB40" s="13">
        <v>2</v>
      </c>
      <c r="BC40" s="21"/>
      <c r="BD40" s="13">
        <v>0</v>
      </c>
      <c r="BE40" s="13">
        <v>1</v>
      </c>
      <c r="BF40" s="13"/>
      <c r="BG40" s="21"/>
      <c r="BH40" s="13">
        <v>999</v>
      </c>
      <c r="BI40" s="21"/>
      <c r="BJ40" s="13">
        <v>8</v>
      </c>
      <c r="BK40" s="13">
        <v>2</v>
      </c>
      <c r="BL40" s="13"/>
      <c r="BM40" s="21"/>
      <c r="BN40" s="13">
        <v>2</v>
      </c>
      <c r="BO40" s="21"/>
      <c r="BP40" s="13" t="s">
        <v>910</v>
      </c>
      <c r="BQ40" s="13" t="s">
        <v>909</v>
      </c>
      <c r="BR40" s="13" t="s">
        <v>911</v>
      </c>
      <c r="BS40" s="13">
        <v>1</v>
      </c>
      <c r="BT40" s="50" t="s">
        <v>912</v>
      </c>
      <c r="BU40" s="13" t="s">
        <v>903</v>
      </c>
      <c r="BV40" s="21"/>
      <c r="BW40" s="21"/>
      <c r="BX40" s="13">
        <v>2</v>
      </c>
      <c r="BY40" s="21"/>
      <c r="BZ40" s="13">
        <v>3</v>
      </c>
      <c r="CA40" s="21"/>
      <c r="CB40" s="21"/>
      <c r="CC40" s="13" t="s">
        <v>913</v>
      </c>
      <c r="CD40" s="13">
        <v>1</v>
      </c>
      <c r="CE40" s="50" t="s">
        <v>912</v>
      </c>
      <c r="CF40" s="13" t="s">
        <v>903</v>
      </c>
      <c r="CG40" s="21"/>
      <c r="CH40" s="21"/>
      <c r="CI40" s="13" t="s">
        <v>858</v>
      </c>
      <c r="CJ40" s="21"/>
      <c r="CK40" s="13">
        <v>3</v>
      </c>
      <c r="CL40" s="21"/>
      <c r="CM40" s="21"/>
      <c r="CN40" s="13" t="s">
        <v>604</v>
      </c>
      <c r="CO40" s="13">
        <v>1</v>
      </c>
      <c r="CP40" s="50" t="s">
        <v>912</v>
      </c>
      <c r="CQ40" s="50" t="s">
        <v>914</v>
      </c>
      <c r="CR40" s="21"/>
      <c r="CS40" s="21"/>
      <c r="CT40" s="13">
        <v>2</v>
      </c>
      <c r="CU40" s="21"/>
      <c r="CV40" s="13" t="s">
        <v>373</v>
      </c>
      <c r="CW40" s="21"/>
      <c r="CX40" s="21"/>
      <c r="CY40" s="21"/>
      <c r="CZ40" s="21"/>
      <c r="DA40" s="21"/>
      <c r="DB40" s="21"/>
      <c r="DC40" s="21"/>
      <c r="DD40" s="21"/>
      <c r="DE40" s="21"/>
      <c r="DF40" s="21"/>
      <c r="DG40" s="13"/>
      <c r="DH40" s="21"/>
      <c r="DI40" s="21"/>
      <c r="DJ40" s="13" t="s">
        <v>915</v>
      </c>
      <c r="DK40" s="13">
        <v>1</v>
      </c>
      <c r="DL40" s="50" t="s">
        <v>912</v>
      </c>
      <c r="DM40" s="13" t="s">
        <v>903</v>
      </c>
      <c r="DN40" s="21"/>
      <c r="DO40" s="21"/>
      <c r="DP40" s="13">
        <v>2</v>
      </c>
      <c r="DQ40" s="21"/>
      <c r="DR40" s="51">
        <v>42430</v>
      </c>
      <c r="DS40" s="21"/>
      <c r="DT40" s="21"/>
      <c r="DU40" s="21"/>
      <c r="DV40" s="13"/>
      <c r="DW40" s="21"/>
      <c r="DX40" s="21"/>
      <c r="DY40" s="21"/>
      <c r="DZ40" s="21"/>
      <c r="EA40" s="21"/>
      <c r="EB40" s="13">
        <v>999</v>
      </c>
      <c r="EC40" s="13"/>
      <c r="ED40" s="21"/>
      <c r="EE40" s="13">
        <v>999</v>
      </c>
      <c r="EF40" s="21"/>
      <c r="EG40" s="13">
        <v>2</v>
      </c>
      <c r="EH40" s="13">
        <v>999</v>
      </c>
      <c r="EI40" s="21"/>
      <c r="EJ40" s="13">
        <v>999</v>
      </c>
      <c r="EK40" s="21"/>
      <c r="EL40" s="21"/>
      <c r="EM40" s="13">
        <v>1</v>
      </c>
      <c r="EN40" s="13">
        <v>1</v>
      </c>
      <c r="EO40" s="13">
        <v>3</v>
      </c>
      <c r="EP40" s="13">
        <v>1</v>
      </c>
    </row>
    <row r="41" spans="1:146" ht="76.5" x14ac:dyDescent="0.2">
      <c r="A41" s="12">
        <v>112</v>
      </c>
      <c r="B41" s="47">
        <v>42507.870821759258</v>
      </c>
      <c r="C41" s="13" t="s">
        <v>336</v>
      </c>
      <c r="D41" s="13" t="s">
        <v>917</v>
      </c>
      <c r="E41" s="13" t="s">
        <v>918</v>
      </c>
      <c r="F41" s="13">
        <v>1</v>
      </c>
      <c r="G41" s="13" t="s">
        <v>919</v>
      </c>
      <c r="H41" s="13" t="s">
        <v>920</v>
      </c>
      <c r="I41" s="13" t="s">
        <v>921</v>
      </c>
      <c r="J41" s="14">
        <f>21675633005</f>
        <v>21675633005</v>
      </c>
      <c r="K41" s="13">
        <f>21675633847</f>
        <v>21675633847</v>
      </c>
      <c r="L41" s="13">
        <f>21675633006</f>
        <v>21675633006</v>
      </c>
      <c r="M41" s="13" t="s">
        <v>922</v>
      </c>
      <c r="N41" s="13" t="s">
        <v>923</v>
      </c>
      <c r="O41" s="13">
        <v>2</v>
      </c>
      <c r="P41" s="50" t="s">
        <v>924</v>
      </c>
      <c r="Q41" s="13" t="s">
        <v>925</v>
      </c>
      <c r="R41" s="13" t="s">
        <v>926</v>
      </c>
      <c r="S41" s="13">
        <v>4119</v>
      </c>
      <c r="T41" s="13" t="s">
        <v>927</v>
      </c>
      <c r="U41" s="13" t="s">
        <v>827</v>
      </c>
      <c r="V41" s="13" t="s">
        <v>365</v>
      </c>
      <c r="W41" s="13" t="s">
        <v>365</v>
      </c>
      <c r="X41" s="21"/>
      <c r="Y41" s="13">
        <v>1</v>
      </c>
      <c r="Z41" s="13" t="s">
        <v>928</v>
      </c>
      <c r="AA41" s="13">
        <v>2</v>
      </c>
      <c r="AB41" s="21"/>
      <c r="AC41" s="13">
        <v>999</v>
      </c>
      <c r="AD41" s="21"/>
      <c r="AE41" s="13">
        <v>2</v>
      </c>
      <c r="AF41" s="13" t="s">
        <v>929</v>
      </c>
      <c r="AG41" s="13">
        <v>2</v>
      </c>
      <c r="AH41" s="13" t="s">
        <v>930</v>
      </c>
      <c r="AI41" s="13" t="s">
        <v>435</v>
      </c>
      <c r="AJ41" s="13" t="s">
        <v>373</v>
      </c>
      <c r="AK41" s="21"/>
      <c r="AL41" s="13">
        <v>10</v>
      </c>
      <c r="AM41" s="13">
        <v>1</v>
      </c>
      <c r="AN41" s="13"/>
      <c r="AO41" s="21"/>
      <c r="AP41" s="13">
        <v>2</v>
      </c>
      <c r="AQ41" s="21"/>
      <c r="AR41" s="21"/>
      <c r="AS41" s="13"/>
      <c r="AT41" s="13"/>
      <c r="AU41" s="21"/>
      <c r="AV41" s="21"/>
      <c r="AW41" s="21"/>
      <c r="AX41" s="13">
        <v>2</v>
      </c>
      <c r="AY41" s="13">
        <v>1</v>
      </c>
      <c r="AZ41" s="13"/>
      <c r="BA41" s="21"/>
      <c r="BB41" s="13">
        <v>2</v>
      </c>
      <c r="BC41" s="21"/>
      <c r="BD41" s="21"/>
      <c r="BE41" s="13"/>
      <c r="BF41" s="13"/>
      <c r="BG41" s="21"/>
      <c r="BH41" s="21"/>
      <c r="BI41" s="21"/>
      <c r="BJ41" s="21"/>
      <c r="BK41" s="13"/>
      <c r="BL41" s="13"/>
      <c r="BM41" s="21"/>
      <c r="BN41" s="21"/>
      <c r="BO41" s="21"/>
      <c r="BP41" s="13">
        <v>1</v>
      </c>
      <c r="BQ41" s="21"/>
      <c r="BR41" s="13" t="s">
        <v>931</v>
      </c>
      <c r="BS41" s="13">
        <v>2</v>
      </c>
      <c r="BT41" s="21"/>
      <c r="BU41" s="21"/>
      <c r="BV41" s="21"/>
      <c r="BW41" s="21"/>
      <c r="BX41" s="13">
        <v>2</v>
      </c>
      <c r="BY41" s="21"/>
      <c r="BZ41" s="13">
        <v>2</v>
      </c>
      <c r="CA41" s="21"/>
      <c r="CB41" s="21"/>
      <c r="CC41" s="21"/>
      <c r="CD41" s="21"/>
      <c r="CE41" s="21"/>
      <c r="CF41" s="21"/>
      <c r="CG41" s="21"/>
      <c r="CH41" s="21"/>
      <c r="CI41" s="21"/>
      <c r="CJ41" s="21"/>
      <c r="CK41" s="13"/>
      <c r="CL41" s="21"/>
      <c r="CM41" s="21"/>
      <c r="CN41" s="21"/>
      <c r="CO41" s="21"/>
      <c r="CP41" s="21"/>
      <c r="CQ41" s="21"/>
      <c r="CR41" s="21"/>
      <c r="CS41" s="21"/>
      <c r="CT41" s="21"/>
      <c r="CU41" s="21"/>
      <c r="CV41" s="13"/>
      <c r="CW41" s="21"/>
      <c r="CX41" s="21"/>
      <c r="CY41" s="21"/>
      <c r="CZ41" s="21"/>
      <c r="DA41" s="21"/>
      <c r="DB41" s="21"/>
      <c r="DC41" s="21"/>
      <c r="DD41" s="21"/>
      <c r="DE41" s="21"/>
      <c r="DF41" s="21"/>
      <c r="DG41" s="13"/>
      <c r="DH41" s="21"/>
      <c r="DI41" s="21"/>
      <c r="DJ41" s="21"/>
      <c r="DK41" s="21"/>
      <c r="DL41" s="21"/>
      <c r="DM41" s="21"/>
      <c r="DN41" s="21"/>
      <c r="DO41" s="21"/>
      <c r="DP41" s="21"/>
      <c r="DQ41" s="21"/>
      <c r="DR41" s="13"/>
      <c r="DS41" s="21"/>
      <c r="DT41" s="21"/>
      <c r="DU41" s="13">
        <v>2</v>
      </c>
      <c r="DV41" s="13"/>
      <c r="DW41" s="21"/>
      <c r="DX41" s="21"/>
      <c r="DY41" s="21"/>
      <c r="DZ41" s="21"/>
      <c r="EA41" s="21"/>
      <c r="EB41" s="13">
        <v>2</v>
      </c>
      <c r="EC41" s="13"/>
      <c r="ED41" s="21"/>
      <c r="EE41" s="13">
        <v>1</v>
      </c>
      <c r="EF41" s="21"/>
      <c r="EG41" s="13">
        <v>1</v>
      </c>
      <c r="EH41" s="13">
        <v>2</v>
      </c>
      <c r="EI41" s="21"/>
      <c r="EJ41" s="13">
        <v>2</v>
      </c>
      <c r="EK41" s="21"/>
      <c r="EL41" s="21"/>
      <c r="EM41" s="13">
        <v>1</v>
      </c>
      <c r="EN41" s="13">
        <v>1</v>
      </c>
      <c r="EO41" s="13">
        <v>3</v>
      </c>
      <c r="EP41" s="13">
        <v>1</v>
      </c>
    </row>
    <row r="42" spans="1:146" ht="51" x14ac:dyDescent="0.2">
      <c r="A42" s="12">
        <v>114</v>
      </c>
      <c r="B42" s="47">
        <v>42508.323923611111</v>
      </c>
      <c r="C42" s="13" t="s">
        <v>336</v>
      </c>
      <c r="D42" s="13" t="s">
        <v>932</v>
      </c>
      <c r="E42" s="13" t="s">
        <v>933</v>
      </c>
      <c r="F42" s="13">
        <v>1</v>
      </c>
      <c r="G42" s="13" t="s">
        <v>934</v>
      </c>
      <c r="H42" s="13" t="s">
        <v>935</v>
      </c>
      <c r="I42" s="21"/>
      <c r="J42" s="14" t="s">
        <v>936</v>
      </c>
      <c r="K42" s="13"/>
      <c r="L42" s="13"/>
      <c r="M42" s="13" t="s">
        <v>937</v>
      </c>
      <c r="N42" s="21"/>
      <c r="O42" s="13">
        <v>3</v>
      </c>
      <c r="P42" s="50" t="s">
        <v>938</v>
      </c>
      <c r="Q42" s="13" t="s">
        <v>939</v>
      </c>
      <c r="R42" s="13">
        <v>122</v>
      </c>
      <c r="S42" s="13">
        <v>57008</v>
      </c>
      <c r="T42" s="13" t="s">
        <v>940</v>
      </c>
      <c r="U42" s="13" t="s">
        <v>431</v>
      </c>
      <c r="V42" s="13">
        <v>1</v>
      </c>
      <c r="W42" s="13" t="s">
        <v>858</v>
      </c>
      <c r="X42" s="13" t="s">
        <v>941</v>
      </c>
      <c r="Y42" s="13">
        <v>2</v>
      </c>
      <c r="Z42" s="21"/>
      <c r="AA42" s="13">
        <v>2</v>
      </c>
      <c r="AB42" s="21"/>
      <c r="AC42" s="13">
        <v>2</v>
      </c>
      <c r="AD42" s="21"/>
      <c r="AE42" s="13">
        <v>2</v>
      </c>
      <c r="AF42" s="21"/>
      <c r="AG42" s="13">
        <v>2</v>
      </c>
      <c r="AH42" s="21"/>
      <c r="AI42" s="13">
        <v>2</v>
      </c>
      <c r="AJ42" s="13">
        <v>1</v>
      </c>
      <c r="AK42" s="21"/>
      <c r="AL42" s="13">
        <v>1</v>
      </c>
      <c r="AM42" s="13">
        <v>1</v>
      </c>
      <c r="AN42" s="13"/>
      <c r="AO42" s="21"/>
      <c r="AP42" s="13">
        <v>2</v>
      </c>
      <c r="AQ42" s="21"/>
      <c r="AR42" s="21"/>
      <c r="AS42" s="13"/>
      <c r="AT42" s="13"/>
      <c r="AU42" s="21"/>
      <c r="AV42" s="21"/>
      <c r="AW42" s="21"/>
      <c r="AX42" s="13">
        <v>1</v>
      </c>
      <c r="AY42" s="13">
        <v>1</v>
      </c>
      <c r="AZ42" s="13"/>
      <c r="BA42" s="21"/>
      <c r="BB42" s="13">
        <v>2</v>
      </c>
      <c r="BC42" s="21"/>
      <c r="BD42" s="21"/>
      <c r="BE42" s="13"/>
      <c r="BF42" s="13"/>
      <c r="BG42" s="21"/>
      <c r="BH42" s="21"/>
      <c r="BI42" s="21"/>
      <c r="BJ42" s="21"/>
      <c r="BK42" s="13"/>
      <c r="BL42" s="13"/>
      <c r="BM42" s="21"/>
      <c r="BN42" s="21"/>
      <c r="BO42" s="21"/>
      <c r="BP42" s="13">
        <v>1</v>
      </c>
      <c r="BQ42" s="21"/>
      <c r="BR42" s="13" t="s">
        <v>942</v>
      </c>
      <c r="BS42" s="13">
        <v>1</v>
      </c>
      <c r="BT42" s="21"/>
      <c r="BU42" s="13" t="s">
        <v>943</v>
      </c>
      <c r="BV42" s="21"/>
      <c r="BW42" s="21"/>
      <c r="BX42" s="13">
        <v>2</v>
      </c>
      <c r="BY42" s="21"/>
      <c r="BZ42" s="13">
        <v>2</v>
      </c>
      <c r="CA42" s="21"/>
      <c r="CB42" s="21"/>
      <c r="CC42" s="21"/>
      <c r="CD42" s="21"/>
      <c r="CE42" s="21"/>
      <c r="CF42" s="21"/>
      <c r="CG42" s="21"/>
      <c r="CH42" s="21"/>
      <c r="CI42" s="21"/>
      <c r="CJ42" s="21"/>
      <c r="CK42" s="13"/>
      <c r="CL42" s="21"/>
      <c r="CM42" s="21"/>
      <c r="CN42" s="21"/>
      <c r="CO42" s="21"/>
      <c r="CP42" s="21"/>
      <c r="CQ42" s="21"/>
      <c r="CR42" s="21"/>
      <c r="CS42" s="21"/>
      <c r="CT42" s="21"/>
      <c r="CU42" s="21"/>
      <c r="CV42" s="13"/>
      <c r="CW42" s="21"/>
      <c r="CX42" s="21"/>
      <c r="CY42" s="21"/>
      <c r="CZ42" s="21"/>
      <c r="DA42" s="21"/>
      <c r="DB42" s="21"/>
      <c r="DC42" s="21"/>
      <c r="DD42" s="21"/>
      <c r="DE42" s="21"/>
      <c r="DF42" s="21"/>
      <c r="DG42" s="13"/>
      <c r="DH42" s="21"/>
      <c r="DI42" s="21"/>
      <c r="DJ42" s="21"/>
      <c r="DK42" s="21"/>
      <c r="DL42" s="21"/>
      <c r="DM42" s="21"/>
      <c r="DN42" s="21"/>
      <c r="DO42" s="21"/>
      <c r="DP42" s="21"/>
      <c r="DQ42" s="21"/>
      <c r="DR42" s="13"/>
      <c r="DS42" s="21"/>
      <c r="DT42" s="21"/>
      <c r="DU42" s="21"/>
      <c r="DV42" s="13"/>
      <c r="DW42" s="21"/>
      <c r="DX42" s="21"/>
      <c r="DY42" s="21"/>
      <c r="DZ42" s="21"/>
      <c r="EA42" s="21"/>
      <c r="EB42" s="13">
        <v>999</v>
      </c>
      <c r="EC42" s="13"/>
      <c r="ED42" s="21"/>
      <c r="EE42" s="13">
        <v>999</v>
      </c>
      <c r="EF42" s="21"/>
      <c r="EG42" s="13">
        <v>1</v>
      </c>
      <c r="EH42" s="13">
        <v>3</v>
      </c>
      <c r="EI42" s="21"/>
      <c r="EJ42" s="13">
        <v>2</v>
      </c>
      <c r="EK42" s="21"/>
      <c r="EL42" s="21"/>
      <c r="EM42" s="13">
        <v>3</v>
      </c>
      <c r="EN42" s="13">
        <v>999</v>
      </c>
      <c r="EO42" s="13">
        <v>3</v>
      </c>
      <c r="EP42" s="13">
        <v>1</v>
      </c>
    </row>
    <row r="43" spans="1:146" ht="25.5" x14ac:dyDescent="0.2">
      <c r="A43" s="12">
        <v>116</v>
      </c>
      <c r="B43" s="47">
        <v>42508.376377314817</v>
      </c>
      <c r="C43" s="13" t="s">
        <v>336</v>
      </c>
      <c r="D43" s="13" t="s">
        <v>944</v>
      </c>
      <c r="E43" s="13" t="s">
        <v>945</v>
      </c>
      <c r="F43" s="13">
        <v>2</v>
      </c>
      <c r="G43" s="13" t="s">
        <v>946</v>
      </c>
      <c r="H43" s="13" t="s">
        <v>947</v>
      </c>
      <c r="I43" s="21"/>
      <c r="J43" s="14" t="s">
        <v>948</v>
      </c>
      <c r="K43" s="13"/>
      <c r="L43" s="13"/>
      <c r="M43" s="13" t="s">
        <v>949</v>
      </c>
      <c r="N43" s="13" t="s">
        <v>950</v>
      </c>
      <c r="O43" s="13">
        <v>2</v>
      </c>
      <c r="P43" s="50" t="s">
        <v>951</v>
      </c>
      <c r="Q43" s="13" t="s">
        <v>952</v>
      </c>
      <c r="R43" s="13" t="s">
        <v>953</v>
      </c>
      <c r="S43" s="13">
        <v>81000</v>
      </c>
      <c r="T43" s="13" t="s">
        <v>752</v>
      </c>
      <c r="U43" s="13" t="s">
        <v>753</v>
      </c>
      <c r="V43" s="13">
        <v>2</v>
      </c>
      <c r="W43" s="13" t="s">
        <v>583</v>
      </c>
      <c r="X43" s="13" t="s">
        <v>954</v>
      </c>
      <c r="Y43" s="13">
        <v>999</v>
      </c>
      <c r="Z43" s="21"/>
      <c r="AA43" s="13">
        <v>999</v>
      </c>
      <c r="AB43" s="21"/>
      <c r="AC43" s="13">
        <v>999</v>
      </c>
      <c r="AD43" s="21"/>
      <c r="AE43" s="13">
        <v>999</v>
      </c>
      <c r="AF43" s="21"/>
      <c r="AG43" s="13">
        <v>999</v>
      </c>
      <c r="AH43" s="21"/>
      <c r="AI43" s="13">
        <v>2</v>
      </c>
      <c r="AJ43" s="13">
        <v>3</v>
      </c>
      <c r="AK43" s="21"/>
      <c r="AL43" s="21"/>
      <c r="AM43" s="13"/>
      <c r="AN43" s="13"/>
      <c r="AO43" s="21"/>
      <c r="AP43" s="21"/>
      <c r="AQ43" s="21"/>
      <c r="AR43" s="21"/>
      <c r="AS43" s="13"/>
      <c r="AT43" s="13"/>
      <c r="AU43" s="21"/>
      <c r="AV43" s="21"/>
      <c r="AW43" s="21"/>
      <c r="AX43" s="13" t="s">
        <v>955</v>
      </c>
      <c r="AY43" s="13">
        <v>1</v>
      </c>
      <c r="AZ43" s="13"/>
      <c r="BA43" s="21"/>
      <c r="BB43" s="13">
        <v>999</v>
      </c>
      <c r="BC43" s="21"/>
      <c r="BD43" s="21"/>
      <c r="BE43" s="13"/>
      <c r="BF43" s="13"/>
      <c r="BG43" s="21"/>
      <c r="BH43" s="21"/>
      <c r="BI43" s="21"/>
      <c r="BJ43" s="21"/>
      <c r="BK43" s="13"/>
      <c r="BL43" s="13"/>
      <c r="BM43" s="21"/>
      <c r="BN43" s="21"/>
      <c r="BO43" s="21"/>
      <c r="BP43" s="13">
        <v>3</v>
      </c>
      <c r="BQ43" s="21"/>
      <c r="BR43" s="21"/>
      <c r="BS43" s="21"/>
      <c r="BT43" s="21"/>
      <c r="BU43" s="21"/>
      <c r="BV43" s="21"/>
      <c r="BW43" s="21"/>
      <c r="BX43" s="21"/>
      <c r="BY43" s="21"/>
      <c r="BZ43" s="13"/>
      <c r="CA43" s="21"/>
      <c r="CB43" s="21"/>
      <c r="CC43" s="21"/>
      <c r="CD43" s="21"/>
      <c r="CE43" s="21"/>
      <c r="CF43" s="21"/>
      <c r="CG43" s="21"/>
      <c r="CH43" s="21"/>
      <c r="CI43" s="21"/>
      <c r="CJ43" s="21"/>
      <c r="CK43" s="13"/>
      <c r="CL43" s="21"/>
      <c r="CM43" s="21"/>
      <c r="CN43" s="13" t="s">
        <v>956</v>
      </c>
      <c r="CO43" s="13">
        <v>999</v>
      </c>
      <c r="CP43" s="21"/>
      <c r="CQ43" s="21"/>
      <c r="CR43" s="21"/>
      <c r="CS43" s="21"/>
      <c r="CT43" s="21"/>
      <c r="CU43" s="21"/>
      <c r="CV43" s="13"/>
      <c r="CW43" s="21"/>
      <c r="CX43" s="21"/>
      <c r="CY43" s="21"/>
      <c r="CZ43" s="21"/>
      <c r="DA43" s="21"/>
      <c r="DB43" s="21"/>
      <c r="DC43" s="21"/>
      <c r="DD43" s="21"/>
      <c r="DE43" s="21"/>
      <c r="DF43" s="21"/>
      <c r="DG43" s="13"/>
      <c r="DH43" s="21"/>
      <c r="DI43" s="21"/>
      <c r="DJ43" s="21"/>
      <c r="DK43" s="21"/>
      <c r="DL43" s="21"/>
      <c r="DM43" s="21"/>
      <c r="DN43" s="21"/>
      <c r="DO43" s="21"/>
      <c r="DP43" s="21"/>
      <c r="DQ43" s="21"/>
      <c r="DR43" s="13"/>
      <c r="DS43" s="21"/>
      <c r="DT43" s="21"/>
      <c r="DU43" s="21"/>
      <c r="DV43" s="13"/>
      <c r="DW43" s="21"/>
      <c r="DX43" s="21"/>
      <c r="DY43" s="21"/>
      <c r="DZ43" s="21"/>
      <c r="EA43" s="21"/>
      <c r="EB43" s="13">
        <v>999</v>
      </c>
      <c r="EC43" s="13"/>
      <c r="ED43" s="21"/>
      <c r="EE43" s="13">
        <v>999</v>
      </c>
      <c r="EF43" s="21"/>
      <c r="EG43" s="13">
        <v>2</v>
      </c>
      <c r="EH43" s="13">
        <v>999</v>
      </c>
      <c r="EI43" s="21"/>
      <c r="EJ43" s="13">
        <v>999</v>
      </c>
      <c r="EK43" s="21"/>
      <c r="EL43" s="21"/>
      <c r="EM43" s="13">
        <v>3</v>
      </c>
      <c r="EN43" s="13">
        <v>999</v>
      </c>
      <c r="EO43" s="13">
        <v>3</v>
      </c>
      <c r="EP43" s="13">
        <v>1</v>
      </c>
    </row>
    <row r="44" spans="1:146" ht="114.75" x14ac:dyDescent="0.2">
      <c r="A44" s="12">
        <v>118</v>
      </c>
      <c r="B44" s="47">
        <v>42508.514444444445</v>
      </c>
      <c r="C44" s="13" t="s">
        <v>336</v>
      </c>
      <c r="D44" s="13" t="s">
        <v>755</v>
      </c>
      <c r="E44" s="13" t="s">
        <v>957</v>
      </c>
      <c r="F44" s="13">
        <v>2</v>
      </c>
      <c r="G44" s="13" t="s">
        <v>958</v>
      </c>
      <c r="H44" s="13" t="s">
        <v>959</v>
      </c>
      <c r="I44" s="21"/>
      <c r="J44" s="14">
        <v>38269342743</v>
      </c>
      <c r="K44" s="13"/>
      <c r="L44" s="13"/>
      <c r="M44" s="13" t="s">
        <v>960</v>
      </c>
      <c r="N44" s="21"/>
      <c r="O44" s="13">
        <v>2</v>
      </c>
      <c r="P44" s="50" t="s">
        <v>961</v>
      </c>
      <c r="Q44" s="13" t="s">
        <v>962</v>
      </c>
      <c r="R44" s="13" t="s">
        <v>751</v>
      </c>
      <c r="S44" s="13">
        <v>85330</v>
      </c>
      <c r="T44" s="13" t="s">
        <v>963</v>
      </c>
      <c r="U44" s="13" t="s">
        <v>753</v>
      </c>
      <c r="V44" s="13" t="s">
        <v>445</v>
      </c>
      <c r="W44" s="13">
        <v>99</v>
      </c>
      <c r="X44" s="13" t="s">
        <v>964</v>
      </c>
      <c r="Y44" s="13">
        <v>1</v>
      </c>
      <c r="Z44" s="13" t="s">
        <v>965</v>
      </c>
      <c r="AA44" s="13">
        <v>2</v>
      </c>
      <c r="AB44" s="21"/>
      <c r="AC44" s="13">
        <v>2</v>
      </c>
      <c r="AD44" s="21"/>
      <c r="AE44" s="13">
        <v>2</v>
      </c>
      <c r="AF44" s="21"/>
      <c r="AG44" s="13">
        <v>2</v>
      </c>
      <c r="AH44" s="21"/>
      <c r="AI44" s="13">
        <v>2</v>
      </c>
      <c r="AJ44" s="13">
        <v>3</v>
      </c>
      <c r="AK44" s="21"/>
      <c r="AL44" s="21"/>
      <c r="AM44" s="13"/>
      <c r="AN44" s="13"/>
      <c r="AO44" s="21"/>
      <c r="AP44" s="21"/>
      <c r="AQ44" s="21"/>
      <c r="AR44" s="21"/>
      <c r="AS44" s="13"/>
      <c r="AT44" s="13"/>
      <c r="AU44" s="21"/>
      <c r="AV44" s="21"/>
      <c r="AW44" s="21"/>
      <c r="AX44" s="13">
        <v>1</v>
      </c>
      <c r="AY44" s="13">
        <v>1</v>
      </c>
      <c r="AZ44" s="13"/>
      <c r="BA44" s="21"/>
      <c r="BB44" s="13">
        <v>2</v>
      </c>
      <c r="BC44" s="21"/>
      <c r="BD44" s="21"/>
      <c r="BE44" s="13"/>
      <c r="BF44" s="13"/>
      <c r="BG44" s="21"/>
      <c r="BH44" s="21"/>
      <c r="BI44" s="21"/>
      <c r="BJ44" s="21"/>
      <c r="BK44" s="13"/>
      <c r="BL44" s="13"/>
      <c r="BM44" s="21"/>
      <c r="BN44" s="21"/>
      <c r="BO44" s="21"/>
      <c r="BP44" s="13">
        <v>3</v>
      </c>
      <c r="BQ44" s="21"/>
      <c r="BR44" s="21"/>
      <c r="BS44" s="21"/>
      <c r="BT44" s="21"/>
      <c r="BU44" s="21"/>
      <c r="BV44" s="21"/>
      <c r="BW44" s="21"/>
      <c r="BX44" s="21"/>
      <c r="BY44" s="21"/>
      <c r="BZ44" s="13"/>
      <c r="CA44" s="21"/>
      <c r="CB44" s="21"/>
      <c r="CC44" s="21"/>
      <c r="CD44" s="21"/>
      <c r="CE44" s="21"/>
      <c r="CF44" s="21"/>
      <c r="CG44" s="21"/>
      <c r="CH44" s="21"/>
      <c r="CI44" s="21"/>
      <c r="CJ44" s="21"/>
      <c r="CK44" s="13"/>
      <c r="CL44" s="21"/>
      <c r="CM44" s="21"/>
      <c r="CN44" s="13" t="s">
        <v>966</v>
      </c>
      <c r="CO44" s="13">
        <v>1</v>
      </c>
      <c r="CP44" s="13" t="s">
        <v>967</v>
      </c>
      <c r="CQ44" s="13" t="s">
        <v>968</v>
      </c>
      <c r="CR44" s="13">
        <v>2011</v>
      </c>
      <c r="CS44" s="13" t="s">
        <v>394</v>
      </c>
      <c r="CT44" s="13">
        <v>1</v>
      </c>
      <c r="CU44" s="21"/>
      <c r="CV44" s="13">
        <v>3</v>
      </c>
      <c r="CW44" s="13">
        <v>3</v>
      </c>
      <c r="CX44" s="21"/>
      <c r="CY44" s="21"/>
      <c r="CZ44" s="21"/>
      <c r="DA44" s="21"/>
      <c r="DB44" s="21"/>
      <c r="DC44" s="21"/>
      <c r="DD44" s="21"/>
      <c r="DE44" s="21"/>
      <c r="DF44" s="21"/>
      <c r="DG44" s="13"/>
      <c r="DH44" s="21"/>
      <c r="DI44" s="21"/>
      <c r="DJ44" s="21"/>
      <c r="DK44" s="21"/>
      <c r="DL44" s="21"/>
      <c r="DM44" s="21"/>
      <c r="DN44" s="21"/>
      <c r="DO44" s="21"/>
      <c r="DP44" s="21"/>
      <c r="DQ44" s="21"/>
      <c r="DR44" s="13"/>
      <c r="DS44" s="21"/>
      <c r="DT44" s="21"/>
      <c r="DU44" s="21"/>
      <c r="DV44" s="13"/>
      <c r="DW44" s="21"/>
      <c r="DX44" s="21"/>
      <c r="DY44" s="21"/>
      <c r="DZ44" s="21"/>
      <c r="EA44" s="21"/>
      <c r="EB44" s="13">
        <v>2</v>
      </c>
      <c r="EC44" s="13"/>
      <c r="ED44" s="21"/>
      <c r="EE44" s="13">
        <v>2</v>
      </c>
      <c r="EF44" s="21"/>
      <c r="EG44" s="13">
        <v>2</v>
      </c>
      <c r="EH44" s="13">
        <v>2</v>
      </c>
      <c r="EI44" s="21"/>
      <c r="EJ44" s="13">
        <v>3</v>
      </c>
      <c r="EK44" s="13" t="s">
        <v>969</v>
      </c>
      <c r="EL44" s="21"/>
      <c r="EM44" s="13">
        <v>999</v>
      </c>
      <c r="EN44" s="13">
        <v>999</v>
      </c>
      <c r="EO44" s="13">
        <v>3</v>
      </c>
      <c r="EP44" s="13">
        <v>1</v>
      </c>
    </row>
    <row r="45" spans="1:146" ht="63.75" x14ac:dyDescent="0.2">
      <c r="A45" s="12">
        <v>119</v>
      </c>
      <c r="B45" s="47">
        <v>42508.594444444447</v>
      </c>
      <c r="C45" s="13" t="s">
        <v>336</v>
      </c>
      <c r="D45" s="13" t="s">
        <v>944</v>
      </c>
      <c r="E45" s="13" t="s">
        <v>970</v>
      </c>
      <c r="F45" s="13">
        <v>2</v>
      </c>
      <c r="G45" s="13" t="s">
        <v>971</v>
      </c>
      <c r="H45" s="13" t="s">
        <v>972</v>
      </c>
      <c r="I45" s="13" t="s">
        <v>973</v>
      </c>
      <c r="J45" s="14">
        <v>879537351</v>
      </c>
      <c r="K45" s="13"/>
      <c r="L45" s="13"/>
      <c r="M45" s="13" t="s">
        <v>974</v>
      </c>
      <c r="N45" s="13" t="s">
        <v>975</v>
      </c>
      <c r="O45" s="13">
        <v>2</v>
      </c>
      <c r="P45" s="50" t="s">
        <v>976</v>
      </c>
      <c r="Q45" s="13" t="s">
        <v>977</v>
      </c>
      <c r="R45" s="13">
        <v>7</v>
      </c>
      <c r="S45" s="13">
        <v>1331</v>
      </c>
      <c r="T45" s="13" t="s">
        <v>860</v>
      </c>
      <c r="U45" s="13" t="s">
        <v>581</v>
      </c>
      <c r="V45" s="13">
        <v>1</v>
      </c>
      <c r="W45" s="13" t="s">
        <v>365</v>
      </c>
      <c r="X45" s="21"/>
      <c r="Y45" s="13">
        <v>1</v>
      </c>
      <c r="Z45" s="13" t="s">
        <v>978</v>
      </c>
      <c r="AA45" s="13">
        <v>2</v>
      </c>
      <c r="AB45" s="21"/>
      <c r="AC45" s="13">
        <v>2</v>
      </c>
      <c r="AD45" s="21"/>
      <c r="AE45" s="13">
        <v>2</v>
      </c>
      <c r="AF45" s="13" t="s">
        <v>979</v>
      </c>
      <c r="AG45" s="13">
        <v>2</v>
      </c>
      <c r="AH45" s="13" t="s">
        <v>980</v>
      </c>
      <c r="AI45" s="13" t="s">
        <v>461</v>
      </c>
      <c r="AJ45" s="13" t="s">
        <v>347</v>
      </c>
      <c r="AK45" s="21"/>
      <c r="AL45" s="13">
        <v>8</v>
      </c>
      <c r="AM45" s="13">
        <v>1</v>
      </c>
      <c r="AN45" s="13"/>
      <c r="AO45" s="21"/>
      <c r="AP45" s="13">
        <v>2</v>
      </c>
      <c r="AQ45" s="21"/>
      <c r="AR45" s="21"/>
      <c r="AS45" s="13"/>
      <c r="AT45" s="13"/>
      <c r="AU45" s="21"/>
      <c r="AV45" s="21"/>
      <c r="AW45" s="21"/>
      <c r="AX45" s="21"/>
      <c r="AY45" s="13"/>
      <c r="AZ45" s="13"/>
      <c r="BA45" s="21"/>
      <c r="BB45" s="21"/>
      <c r="BC45" s="21"/>
      <c r="BD45" s="13">
        <v>23</v>
      </c>
      <c r="BE45" s="13">
        <v>1</v>
      </c>
      <c r="BF45" s="13"/>
      <c r="BG45" s="21"/>
      <c r="BH45" s="13">
        <v>2</v>
      </c>
      <c r="BI45" s="21"/>
      <c r="BJ45" s="21"/>
      <c r="BK45" s="13"/>
      <c r="BL45" s="13"/>
      <c r="BM45" s="21"/>
      <c r="BN45" s="21"/>
      <c r="BO45" s="21"/>
      <c r="BP45" s="13" t="s">
        <v>347</v>
      </c>
      <c r="BQ45" s="21"/>
      <c r="BR45" s="13" t="s">
        <v>981</v>
      </c>
      <c r="BS45" s="13">
        <v>2</v>
      </c>
      <c r="BT45" s="21"/>
      <c r="BU45" s="13" t="s">
        <v>982</v>
      </c>
      <c r="BV45" s="13">
        <v>1984</v>
      </c>
      <c r="BW45" s="13">
        <v>1992</v>
      </c>
      <c r="BX45" s="13">
        <v>2</v>
      </c>
      <c r="BY45" s="21"/>
      <c r="BZ45" s="13">
        <v>3</v>
      </c>
      <c r="CA45" s="21"/>
      <c r="CB45" s="21"/>
      <c r="CC45" s="21"/>
      <c r="CD45" s="21"/>
      <c r="CE45" s="21"/>
      <c r="CF45" s="21"/>
      <c r="CG45" s="21"/>
      <c r="CH45" s="21"/>
      <c r="CI45" s="21"/>
      <c r="CJ45" s="21"/>
      <c r="CK45" s="13"/>
      <c r="CL45" s="21"/>
      <c r="CM45" s="21"/>
      <c r="CN45" s="21"/>
      <c r="CO45" s="21"/>
      <c r="CP45" s="21"/>
      <c r="CQ45" s="21"/>
      <c r="CR45" s="21"/>
      <c r="CS45" s="21"/>
      <c r="CT45" s="21"/>
      <c r="CU45" s="21"/>
      <c r="CV45" s="13"/>
      <c r="CW45" s="21"/>
      <c r="CX45" s="21"/>
      <c r="CY45" s="21"/>
      <c r="CZ45" s="13">
        <v>2</v>
      </c>
      <c r="DA45" s="21"/>
      <c r="DB45" s="13" t="s">
        <v>982</v>
      </c>
      <c r="DC45" s="13">
        <v>1972</v>
      </c>
      <c r="DD45" s="21"/>
      <c r="DE45" s="13">
        <v>99</v>
      </c>
      <c r="DF45" s="13" t="s">
        <v>983</v>
      </c>
      <c r="DG45" s="13">
        <v>3</v>
      </c>
      <c r="DH45" s="21"/>
      <c r="DI45" s="21"/>
      <c r="DJ45" s="21"/>
      <c r="DK45" s="21"/>
      <c r="DL45" s="21"/>
      <c r="DM45" s="21"/>
      <c r="DN45" s="21"/>
      <c r="DO45" s="13">
        <v>2002</v>
      </c>
      <c r="DP45" s="21"/>
      <c r="DQ45" s="21"/>
      <c r="DR45" s="13"/>
      <c r="DS45" s="21"/>
      <c r="DT45" s="21"/>
      <c r="DU45" s="21"/>
      <c r="DV45" s="13"/>
      <c r="DW45" s="21"/>
      <c r="DX45" s="21"/>
      <c r="DY45" s="21"/>
      <c r="DZ45" s="21"/>
      <c r="EA45" s="21"/>
      <c r="EB45" s="13">
        <v>1</v>
      </c>
      <c r="EC45" s="13">
        <v>3</v>
      </c>
      <c r="ED45" s="21"/>
      <c r="EE45" s="13">
        <v>1</v>
      </c>
      <c r="EF45" s="21"/>
      <c r="EG45" s="13">
        <v>1</v>
      </c>
      <c r="EH45" s="13">
        <v>2</v>
      </c>
      <c r="EI45" s="21"/>
      <c r="EJ45" s="13">
        <v>3</v>
      </c>
      <c r="EK45" s="21"/>
      <c r="EL45" s="21"/>
      <c r="EM45" s="13">
        <v>1</v>
      </c>
      <c r="EN45" s="13">
        <v>1</v>
      </c>
      <c r="EO45" s="13">
        <v>3</v>
      </c>
      <c r="EP45" s="13">
        <v>2</v>
      </c>
    </row>
    <row r="46" spans="1:146" ht="38.25" x14ac:dyDescent="0.2">
      <c r="A46" s="12">
        <v>121</v>
      </c>
      <c r="B46" s="47">
        <v>42509.331956018519</v>
      </c>
      <c r="C46" s="13" t="s">
        <v>336</v>
      </c>
      <c r="D46" s="13" t="s">
        <v>984</v>
      </c>
      <c r="E46" s="13" t="s">
        <v>985</v>
      </c>
      <c r="F46" s="13">
        <v>2</v>
      </c>
      <c r="G46" s="13" t="s">
        <v>986</v>
      </c>
      <c r="H46" s="13" t="s">
        <v>987</v>
      </c>
      <c r="I46" s="21"/>
      <c r="J46" s="14">
        <f>38923097004</f>
        <v>38923097004</v>
      </c>
      <c r="K46" s="13"/>
      <c r="L46" s="13"/>
      <c r="M46" s="13" t="s">
        <v>988</v>
      </c>
      <c r="N46" s="13" t="s">
        <v>989</v>
      </c>
      <c r="O46" s="13">
        <v>1</v>
      </c>
      <c r="P46" s="50" t="s">
        <v>990</v>
      </c>
      <c r="Q46" s="13" t="s">
        <v>991</v>
      </c>
      <c r="R46" s="13">
        <v>28</v>
      </c>
      <c r="S46" s="13">
        <v>1000</v>
      </c>
      <c r="T46" s="13" t="s">
        <v>828</v>
      </c>
      <c r="U46" s="13" t="s">
        <v>829</v>
      </c>
      <c r="V46" s="13" t="s">
        <v>365</v>
      </c>
      <c r="W46" s="13" t="s">
        <v>365</v>
      </c>
      <c r="X46" s="21"/>
      <c r="Y46" s="13">
        <v>2</v>
      </c>
      <c r="Z46" s="21"/>
      <c r="AA46" s="13">
        <v>2</v>
      </c>
      <c r="AB46" s="21"/>
      <c r="AC46" s="13">
        <v>2</v>
      </c>
      <c r="AD46" s="21"/>
      <c r="AE46" s="13">
        <v>2</v>
      </c>
      <c r="AF46" s="21"/>
      <c r="AG46" s="13">
        <v>1</v>
      </c>
      <c r="AH46" s="21"/>
      <c r="AI46" s="13" t="s">
        <v>390</v>
      </c>
      <c r="AJ46" s="13" t="s">
        <v>373</v>
      </c>
      <c r="AK46" s="21"/>
      <c r="AL46" s="13">
        <v>12</v>
      </c>
      <c r="AM46" s="13">
        <v>2</v>
      </c>
      <c r="AN46" s="13"/>
      <c r="AO46" s="21"/>
      <c r="AP46" s="13">
        <v>1</v>
      </c>
      <c r="AQ46" s="21"/>
      <c r="AR46" s="21"/>
      <c r="AS46" s="13"/>
      <c r="AT46" s="13"/>
      <c r="AU46" s="21"/>
      <c r="AV46" s="21"/>
      <c r="AW46" s="21"/>
      <c r="AX46" s="13">
        <v>60</v>
      </c>
      <c r="AY46" s="13">
        <v>2</v>
      </c>
      <c r="AZ46" s="13"/>
      <c r="BA46" s="21"/>
      <c r="BB46" s="13">
        <v>1</v>
      </c>
      <c r="BC46" s="21"/>
      <c r="BD46" s="21"/>
      <c r="BE46" s="13"/>
      <c r="BF46" s="13"/>
      <c r="BG46" s="21"/>
      <c r="BH46" s="21"/>
      <c r="BI46" s="21"/>
      <c r="BJ46" s="21"/>
      <c r="BK46" s="13"/>
      <c r="BL46" s="13"/>
      <c r="BM46" s="21"/>
      <c r="BN46" s="21"/>
      <c r="BO46" s="21"/>
      <c r="BP46" s="13" t="s">
        <v>373</v>
      </c>
      <c r="BQ46" s="21"/>
      <c r="BR46" s="13" t="s">
        <v>992</v>
      </c>
      <c r="BS46" s="13">
        <v>1</v>
      </c>
      <c r="BT46" s="21"/>
      <c r="BU46" s="21"/>
      <c r="BV46" s="21"/>
      <c r="BW46" s="21"/>
      <c r="BX46" s="21"/>
      <c r="BY46" s="21"/>
      <c r="BZ46" s="13"/>
      <c r="CA46" s="21"/>
      <c r="CB46" s="21"/>
      <c r="CC46" s="21"/>
      <c r="CD46" s="21"/>
      <c r="CE46" s="21"/>
      <c r="CF46" s="21"/>
      <c r="CG46" s="21"/>
      <c r="CH46" s="21"/>
      <c r="CI46" s="21"/>
      <c r="CJ46" s="21"/>
      <c r="CK46" s="13"/>
      <c r="CL46" s="21"/>
      <c r="CM46" s="21"/>
      <c r="CN46" s="13" t="s">
        <v>993</v>
      </c>
      <c r="CO46" s="13">
        <v>1</v>
      </c>
      <c r="CP46" s="21"/>
      <c r="CQ46" s="21"/>
      <c r="CR46" s="21"/>
      <c r="CS46" s="21"/>
      <c r="CT46" s="21"/>
      <c r="CU46" s="21"/>
      <c r="CV46" s="13"/>
      <c r="CW46" s="21"/>
      <c r="CX46" s="21"/>
      <c r="CY46" s="21"/>
      <c r="CZ46" s="21"/>
      <c r="DA46" s="21"/>
      <c r="DB46" s="21"/>
      <c r="DC46" s="21"/>
      <c r="DD46" s="21"/>
      <c r="DE46" s="21"/>
      <c r="DF46" s="21"/>
      <c r="DG46" s="13"/>
      <c r="DH46" s="21"/>
      <c r="DI46" s="21"/>
      <c r="DJ46" s="21"/>
      <c r="DK46" s="21"/>
      <c r="DL46" s="21"/>
      <c r="DM46" s="21"/>
      <c r="DN46" s="21"/>
      <c r="DO46" s="21"/>
      <c r="DP46" s="21"/>
      <c r="DQ46" s="21"/>
      <c r="DR46" s="13"/>
      <c r="DS46" s="21"/>
      <c r="DT46" s="21"/>
      <c r="DU46" s="21"/>
      <c r="DV46" s="13"/>
      <c r="DW46" s="21"/>
      <c r="DX46" s="21"/>
      <c r="DY46" s="21"/>
      <c r="DZ46" s="21"/>
      <c r="EA46" s="21"/>
      <c r="EB46" s="13">
        <v>999</v>
      </c>
      <c r="EC46" s="13"/>
      <c r="ED46" s="21"/>
      <c r="EE46" s="13">
        <v>2</v>
      </c>
      <c r="EF46" s="21"/>
      <c r="EG46" s="13">
        <v>2</v>
      </c>
      <c r="EH46" s="13">
        <v>2</v>
      </c>
      <c r="EI46" s="21"/>
      <c r="EJ46" s="13">
        <v>2</v>
      </c>
      <c r="EK46" s="21"/>
      <c r="EL46" s="21"/>
      <c r="EM46" s="13">
        <v>1</v>
      </c>
      <c r="EN46" s="13">
        <v>1</v>
      </c>
      <c r="EO46" s="13">
        <v>3</v>
      </c>
      <c r="EP46" s="13">
        <v>2</v>
      </c>
    </row>
    <row r="47" spans="1:146" ht="38.25" x14ac:dyDescent="0.2">
      <c r="A47" s="12">
        <v>126</v>
      </c>
      <c r="B47" s="47">
        <v>42510.620833333334</v>
      </c>
      <c r="C47" s="13" t="s">
        <v>336</v>
      </c>
      <c r="D47" s="13" t="s">
        <v>994</v>
      </c>
      <c r="E47" s="13" t="s">
        <v>995</v>
      </c>
      <c r="F47" s="13">
        <v>2</v>
      </c>
      <c r="G47" s="13" t="s">
        <v>996</v>
      </c>
      <c r="H47" s="13" t="s">
        <v>997</v>
      </c>
      <c r="I47" s="13" t="s">
        <v>998</v>
      </c>
      <c r="J47" s="14">
        <f>90-212-285-6813</f>
        <v>-7220</v>
      </c>
      <c r="K47" s="13"/>
      <c r="L47" s="13"/>
      <c r="M47" s="13" t="s">
        <v>999</v>
      </c>
      <c r="N47" s="13" t="s">
        <v>1000</v>
      </c>
      <c r="O47" s="13">
        <v>2</v>
      </c>
      <c r="P47" s="50" t="s">
        <v>1001</v>
      </c>
      <c r="Q47" s="13" t="s">
        <v>1002</v>
      </c>
      <c r="R47" s="13" t="s">
        <v>1003</v>
      </c>
      <c r="S47" s="13">
        <v>34469</v>
      </c>
      <c r="T47" s="13" t="s">
        <v>1004</v>
      </c>
      <c r="U47" s="13" t="s">
        <v>859</v>
      </c>
      <c r="V47" s="13" t="s">
        <v>571</v>
      </c>
      <c r="W47" s="13" t="s">
        <v>417</v>
      </c>
      <c r="X47" s="13" t="s">
        <v>1005</v>
      </c>
      <c r="Y47" s="13">
        <v>999</v>
      </c>
      <c r="Z47" s="21"/>
      <c r="AA47" s="13">
        <v>2</v>
      </c>
      <c r="AB47" s="21"/>
      <c r="AC47" s="13">
        <v>2</v>
      </c>
      <c r="AD47" s="21"/>
      <c r="AE47" s="13">
        <v>4</v>
      </c>
      <c r="AF47" s="21"/>
      <c r="AG47" s="13">
        <v>3</v>
      </c>
      <c r="AH47" s="21"/>
      <c r="AI47" s="13" t="s">
        <v>571</v>
      </c>
      <c r="AJ47" s="13" t="s">
        <v>347</v>
      </c>
      <c r="AK47" s="21"/>
      <c r="AL47" s="13">
        <v>350</v>
      </c>
      <c r="AM47" s="13">
        <v>2</v>
      </c>
      <c r="AN47" s="13"/>
      <c r="AO47" s="21"/>
      <c r="AP47" s="13">
        <v>1</v>
      </c>
      <c r="AQ47" s="13" t="s">
        <v>1006</v>
      </c>
      <c r="AR47" s="21"/>
      <c r="AS47" s="13"/>
      <c r="AT47" s="13"/>
      <c r="AU47" s="21"/>
      <c r="AV47" s="21"/>
      <c r="AW47" s="21"/>
      <c r="AX47" s="21"/>
      <c r="AY47" s="13"/>
      <c r="AZ47" s="13"/>
      <c r="BA47" s="21"/>
      <c r="BB47" s="21"/>
      <c r="BC47" s="21"/>
      <c r="BD47" s="13">
        <v>350</v>
      </c>
      <c r="BE47" s="13">
        <v>2</v>
      </c>
      <c r="BF47" s="13"/>
      <c r="BG47" s="21"/>
      <c r="BH47" s="13">
        <v>1</v>
      </c>
      <c r="BI47" s="21"/>
      <c r="BJ47" s="21"/>
      <c r="BK47" s="13"/>
      <c r="BL47" s="13"/>
      <c r="BM47" s="21"/>
      <c r="BN47" s="21"/>
      <c r="BO47" s="21"/>
      <c r="BP47" s="13" t="s">
        <v>347</v>
      </c>
      <c r="BQ47" s="21"/>
      <c r="BR47" s="13" t="s">
        <v>1007</v>
      </c>
      <c r="BS47" s="13">
        <v>1</v>
      </c>
      <c r="BT47" s="50" t="s">
        <v>1008</v>
      </c>
      <c r="BU47" s="21"/>
      <c r="BV47" s="13">
        <v>2010</v>
      </c>
      <c r="BW47" s="21"/>
      <c r="BX47" s="13">
        <v>99</v>
      </c>
      <c r="BY47" s="21"/>
      <c r="BZ47" s="13">
        <v>2</v>
      </c>
      <c r="CA47" s="21"/>
      <c r="CB47" s="21"/>
      <c r="CC47" s="21"/>
      <c r="CD47" s="21"/>
      <c r="CE47" s="21"/>
      <c r="CF47" s="21"/>
      <c r="CG47" s="21"/>
      <c r="CH47" s="21"/>
      <c r="CI47" s="21"/>
      <c r="CJ47" s="21"/>
      <c r="CK47" s="13"/>
      <c r="CL47" s="21"/>
      <c r="CM47" s="21"/>
      <c r="CN47" s="21"/>
      <c r="CO47" s="21"/>
      <c r="CP47" s="21"/>
      <c r="CQ47" s="21"/>
      <c r="CR47" s="21"/>
      <c r="CS47" s="21"/>
      <c r="CT47" s="21"/>
      <c r="CU47" s="21"/>
      <c r="CV47" s="13"/>
      <c r="CW47" s="21"/>
      <c r="CX47" s="21"/>
      <c r="CY47" s="21"/>
      <c r="CZ47" s="13">
        <v>1</v>
      </c>
      <c r="DA47" s="50" t="s">
        <v>1008</v>
      </c>
      <c r="DB47" s="21"/>
      <c r="DC47" s="21"/>
      <c r="DD47" s="21"/>
      <c r="DE47" s="21"/>
      <c r="DF47" s="21"/>
      <c r="DG47" s="13">
        <v>2</v>
      </c>
      <c r="DH47" s="21"/>
      <c r="DI47" s="21"/>
      <c r="DJ47" s="21"/>
      <c r="DK47" s="21"/>
      <c r="DL47" s="21"/>
      <c r="DM47" s="21"/>
      <c r="DN47" s="21"/>
      <c r="DO47" s="21"/>
      <c r="DP47" s="21"/>
      <c r="DQ47" s="21"/>
      <c r="DR47" s="13"/>
      <c r="DS47" s="21"/>
      <c r="DT47" s="21"/>
      <c r="DU47" s="13">
        <v>1</v>
      </c>
      <c r="DV47" s="13" t="s">
        <v>1009</v>
      </c>
      <c r="DW47" s="21"/>
      <c r="DX47" s="13">
        <v>2</v>
      </c>
      <c r="DY47" s="13" t="s">
        <v>1010</v>
      </c>
      <c r="DZ47" s="13" t="s">
        <v>1011</v>
      </c>
      <c r="EA47" s="21"/>
      <c r="EB47" s="13">
        <v>1</v>
      </c>
      <c r="EC47" s="13" t="s">
        <v>373</v>
      </c>
      <c r="ED47" s="21"/>
      <c r="EE47" s="13">
        <v>999</v>
      </c>
      <c r="EF47" s="21"/>
      <c r="EG47" s="13">
        <v>2</v>
      </c>
      <c r="EH47" s="13">
        <v>3</v>
      </c>
      <c r="EI47" s="21"/>
      <c r="EJ47" s="13">
        <v>3</v>
      </c>
      <c r="EK47" s="21"/>
      <c r="EL47" s="21"/>
      <c r="EM47" s="13">
        <v>3</v>
      </c>
      <c r="EN47" s="13">
        <v>1</v>
      </c>
      <c r="EO47" s="13">
        <v>3</v>
      </c>
      <c r="EP47" s="13">
        <v>1</v>
      </c>
    </row>
    <row r="48" spans="1:146" ht="38.25" x14ac:dyDescent="0.2">
      <c r="A48" s="12">
        <v>130</v>
      </c>
      <c r="B48" s="47">
        <v>42513.371631944443</v>
      </c>
      <c r="C48" s="13" t="s">
        <v>336</v>
      </c>
      <c r="D48" s="13" t="s">
        <v>1012</v>
      </c>
      <c r="E48" s="13" t="s">
        <v>1013</v>
      </c>
      <c r="F48" s="13">
        <v>2</v>
      </c>
      <c r="G48" s="13" t="s">
        <v>1014</v>
      </c>
      <c r="H48" s="13" t="s">
        <v>1015</v>
      </c>
      <c r="I48" s="21"/>
      <c r="J48" s="14">
        <v>3122963750</v>
      </c>
      <c r="K48" s="13"/>
      <c r="L48" s="13"/>
      <c r="M48" s="13" t="s">
        <v>1016</v>
      </c>
      <c r="N48" s="13" t="s">
        <v>1017</v>
      </c>
      <c r="O48" s="13">
        <v>1</v>
      </c>
      <c r="P48" s="50" t="s">
        <v>1018</v>
      </c>
      <c r="Q48" s="13" t="s">
        <v>1019</v>
      </c>
      <c r="R48" s="51">
        <v>42377</v>
      </c>
      <c r="S48" s="13">
        <v>6560</v>
      </c>
      <c r="T48" s="13" t="s">
        <v>1020</v>
      </c>
      <c r="U48" s="13" t="s">
        <v>859</v>
      </c>
      <c r="V48" s="13" t="s">
        <v>397</v>
      </c>
      <c r="W48" s="13" t="s">
        <v>858</v>
      </c>
      <c r="X48" s="13" t="s">
        <v>1021</v>
      </c>
      <c r="Y48" s="13">
        <v>2</v>
      </c>
      <c r="Z48" s="21"/>
      <c r="AA48" s="13">
        <v>2</v>
      </c>
      <c r="AB48" s="21"/>
      <c r="AC48" s="13">
        <v>2</v>
      </c>
      <c r="AD48" s="21"/>
      <c r="AE48" s="13">
        <v>3</v>
      </c>
      <c r="AF48" s="21"/>
      <c r="AG48" s="13">
        <v>2</v>
      </c>
      <c r="AH48" s="21"/>
      <c r="AI48" s="13">
        <v>2</v>
      </c>
      <c r="AJ48" s="13">
        <v>99</v>
      </c>
      <c r="AK48" s="13" t="s">
        <v>1022</v>
      </c>
      <c r="AL48" s="21"/>
      <c r="AM48" s="13"/>
      <c r="AN48" s="13"/>
      <c r="AO48" s="21"/>
      <c r="AP48" s="21"/>
      <c r="AQ48" s="21"/>
      <c r="AR48" s="21"/>
      <c r="AS48" s="13"/>
      <c r="AT48" s="13"/>
      <c r="AU48" s="21"/>
      <c r="AV48" s="21"/>
      <c r="AW48" s="21"/>
      <c r="AX48" s="21"/>
      <c r="AY48" s="13"/>
      <c r="AZ48" s="13"/>
      <c r="BA48" s="21"/>
      <c r="BB48" s="21"/>
      <c r="BC48" s="21"/>
      <c r="BD48" s="21"/>
      <c r="BE48" s="13"/>
      <c r="BF48" s="13"/>
      <c r="BG48" s="21"/>
      <c r="BH48" s="21"/>
      <c r="BI48" s="21"/>
      <c r="BJ48" s="21"/>
      <c r="BK48" s="13"/>
      <c r="BL48" s="13"/>
      <c r="BM48" s="21"/>
      <c r="BN48" s="21"/>
      <c r="BO48" s="21"/>
      <c r="BP48" s="13">
        <v>99</v>
      </c>
      <c r="BQ48" s="13" t="s">
        <v>1023</v>
      </c>
      <c r="BR48" s="21"/>
      <c r="BS48" s="21"/>
      <c r="BT48" s="21"/>
      <c r="BU48" s="21"/>
      <c r="BV48" s="21"/>
      <c r="BW48" s="21"/>
      <c r="BX48" s="21"/>
      <c r="BY48" s="21"/>
      <c r="BZ48" s="13"/>
      <c r="CA48" s="21"/>
      <c r="CB48" s="21"/>
      <c r="CC48" s="21"/>
      <c r="CD48" s="21"/>
      <c r="CE48" s="21"/>
      <c r="CF48" s="21"/>
      <c r="CG48" s="21"/>
      <c r="CH48" s="21"/>
      <c r="CI48" s="21"/>
      <c r="CJ48" s="21"/>
      <c r="CK48" s="13"/>
      <c r="CL48" s="21"/>
      <c r="CM48" s="21"/>
      <c r="CN48" s="21"/>
      <c r="CO48" s="21"/>
      <c r="CP48" s="21"/>
      <c r="CQ48" s="21"/>
      <c r="CR48" s="21"/>
      <c r="CS48" s="21"/>
      <c r="CT48" s="21"/>
      <c r="CU48" s="21"/>
      <c r="CV48" s="13"/>
      <c r="CW48" s="21"/>
      <c r="CX48" s="21"/>
      <c r="CY48" s="21"/>
      <c r="CZ48" s="21"/>
      <c r="DA48" s="21"/>
      <c r="DB48" s="21"/>
      <c r="DC48" s="21"/>
      <c r="DD48" s="21"/>
      <c r="DE48" s="21"/>
      <c r="DF48" s="21"/>
      <c r="DG48" s="13"/>
      <c r="DH48" s="21"/>
      <c r="DI48" s="21"/>
      <c r="DJ48" s="21"/>
      <c r="DK48" s="21"/>
      <c r="DL48" s="21"/>
      <c r="DM48" s="21"/>
      <c r="DN48" s="21"/>
      <c r="DO48" s="21"/>
      <c r="DP48" s="21"/>
      <c r="DQ48" s="21"/>
      <c r="DR48" s="13"/>
      <c r="DS48" s="21"/>
      <c r="DT48" s="21"/>
      <c r="DU48" s="21"/>
      <c r="DV48" s="13"/>
      <c r="DW48" s="21"/>
      <c r="DX48" s="21"/>
      <c r="DY48" s="21"/>
      <c r="DZ48" s="21"/>
      <c r="EA48" s="21"/>
      <c r="EB48" s="13">
        <v>2</v>
      </c>
      <c r="EC48" s="13"/>
      <c r="ED48" s="21"/>
      <c r="EE48" s="13">
        <v>2</v>
      </c>
      <c r="EF48" s="21"/>
      <c r="EG48" s="13">
        <v>1</v>
      </c>
      <c r="EH48" s="13">
        <v>3</v>
      </c>
      <c r="EI48" s="21"/>
      <c r="EJ48" s="13">
        <v>3</v>
      </c>
      <c r="EK48" s="13" t="s">
        <v>1024</v>
      </c>
      <c r="EL48" s="21"/>
      <c r="EM48" s="13">
        <v>1</v>
      </c>
      <c r="EN48" s="13">
        <v>1</v>
      </c>
      <c r="EO48" s="13">
        <v>3</v>
      </c>
      <c r="EP48" s="13">
        <v>1</v>
      </c>
    </row>
    <row r="49" spans="1:146" ht="38.25" x14ac:dyDescent="0.2">
      <c r="A49" s="12">
        <v>131</v>
      </c>
      <c r="B49" s="47">
        <v>42513.38003472222</v>
      </c>
      <c r="C49" s="13" t="s">
        <v>336</v>
      </c>
      <c r="D49" s="13" t="s">
        <v>1025</v>
      </c>
      <c r="E49" s="13" t="s">
        <v>1026</v>
      </c>
      <c r="F49" s="13">
        <v>1</v>
      </c>
      <c r="G49" s="13" t="s">
        <v>1027</v>
      </c>
      <c r="H49" s="13" t="s">
        <v>1028</v>
      </c>
      <c r="I49" s="13" t="s">
        <v>1029</v>
      </c>
      <c r="J49" s="14">
        <f>905072338909</f>
        <v>905072338909</v>
      </c>
      <c r="K49" s="13">
        <f>903124545474</f>
        <v>903124545474</v>
      </c>
      <c r="L49" s="13"/>
      <c r="M49" s="13" t="s">
        <v>1030</v>
      </c>
      <c r="N49" s="13" t="s">
        <v>1031</v>
      </c>
      <c r="O49" s="13">
        <v>1</v>
      </c>
      <c r="P49" s="50" t="s">
        <v>1032</v>
      </c>
      <c r="Q49" s="13" t="s">
        <v>1033</v>
      </c>
      <c r="R49" s="13" t="s">
        <v>1034</v>
      </c>
      <c r="S49" s="13">
        <v>6100</v>
      </c>
      <c r="T49" s="13" t="s">
        <v>1035</v>
      </c>
      <c r="U49" s="13" t="s">
        <v>859</v>
      </c>
      <c r="V49" s="13" t="s">
        <v>390</v>
      </c>
      <c r="W49" s="13" t="s">
        <v>571</v>
      </c>
      <c r="X49" s="21"/>
      <c r="Y49" s="13">
        <v>1</v>
      </c>
      <c r="Z49" s="21"/>
      <c r="AA49" s="13">
        <v>2</v>
      </c>
      <c r="AB49" s="21"/>
      <c r="AC49" s="13">
        <v>2</v>
      </c>
      <c r="AD49" s="21"/>
      <c r="AE49" s="13">
        <v>4</v>
      </c>
      <c r="AF49" s="21"/>
      <c r="AG49" s="13">
        <v>4</v>
      </c>
      <c r="AH49" s="21"/>
      <c r="AI49" s="13" t="s">
        <v>390</v>
      </c>
      <c r="AJ49" s="13">
        <v>3</v>
      </c>
      <c r="AK49" s="21"/>
      <c r="AL49" s="13">
        <v>3</v>
      </c>
      <c r="AM49" s="13">
        <v>2</v>
      </c>
      <c r="AN49" s="13"/>
      <c r="AO49" s="21"/>
      <c r="AP49" s="21"/>
      <c r="AQ49" s="21"/>
      <c r="AR49" s="21"/>
      <c r="AS49" s="13"/>
      <c r="AT49" s="13"/>
      <c r="AU49" s="21"/>
      <c r="AV49" s="21"/>
      <c r="AW49" s="21"/>
      <c r="AX49" s="13">
        <v>3</v>
      </c>
      <c r="AY49" s="13" t="s">
        <v>498</v>
      </c>
      <c r="AZ49" s="13">
        <v>99</v>
      </c>
      <c r="BA49" s="13" t="s">
        <v>1036</v>
      </c>
      <c r="BB49" s="13">
        <v>2</v>
      </c>
      <c r="BC49" s="21"/>
      <c r="BD49" s="13">
        <v>2</v>
      </c>
      <c r="BE49" s="13">
        <v>2</v>
      </c>
      <c r="BF49" s="13"/>
      <c r="BG49" s="21"/>
      <c r="BH49" s="13">
        <v>2</v>
      </c>
      <c r="BI49" s="21"/>
      <c r="BJ49" s="21"/>
      <c r="BK49" s="13"/>
      <c r="BL49" s="13"/>
      <c r="BM49" s="21"/>
      <c r="BN49" s="21"/>
      <c r="BO49" s="21"/>
      <c r="BP49" s="13">
        <v>3</v>
      </c>
      <c r="BQ49" s="21"/>
      <c r="BR49" s="21"/>
      <c r="BS49" s="21"/>
      <c r="BT49" s="21"/>
      <c r="BU49" s="21"/>
      <c r="BV49" s="21"/>
      <c r="BW49" s="21"/>
      <c r="BX49" s="21"/>
      <c r="BY49" s="21"/>
      <c r="BZ49" s="13"/>
      <c r="CA49" s="21"/>
      <c r="CB49" s="21"/>
      <c r="CC49" s="21"/>
      <c r="CD49" s="21"/>
      <c r="CE49" s="21"/>
      <c r="CF49" s="21"/>
      <c r="CG49" s="21"/>
      <c r="CH49" s="21"/>
      <c r="CI49" s="21"/>
      <c r="CJ49" s="21"/>
      <c r="CK49" s="13"/>
      <c r="CL49" s="21"/>
      <c r="CM49" s="21"/>
      <c r="CN49" s="13" t="s">
        <v>1037</v>
      </c>
      <c r="CO49" s="13">
        <v>1</v>
      </c>
      <c r="CP49" s="21"/>
      <c r="CQ49" s="21"/>
      <c r="CR49" s="21"/>
      <c r="CS49" s="21"/>
      <c r="CT49" s="21"/>
      <c r="CU49" s="21"/>
      <c r="CV49" s="13" t="s">
        <v>373</v>
      </c>
      <c r="CW49" s="21"/>
      <c r="CX49" s="21"/>
      <c r="CY49" s="21"/>
      <c r="CZ49" s="21"/>
      <c r="DA49" s="21"/>
      <c r="DB49" s="21"/>
      <c r="DC49" s="21"/>
      <c r="DD49" s="21"/>
      <c r="DE49" s="21"/>
      <c r="DF49" s="21"/>
      <c r="DG49" s="13"/>
      <c r="DH49" s="21"/>
      <c r="DI49" s="21"/>
      <c r="DJ49" s="21"/>
      <c r="DK49" s="21"/>
      <c r="DL49" s="21"/>
      <c r="DM49" s="21"/>
      <c r="DN49" s="21"/>
      <c r="DO49" s="21"/>
      <c r="DP49" s="21"/>
      <c r="DQ49" s="21"/>
      <c r="DR49" s="13"/>
      <c r="DS49" s="21"/>
      <c r="DT49" s="21"/>
      <c r="DU49" s="21"/>
      <c r="DV49" s="13"/>
      <c r="DW49" s="21"/>
      <c r="DX49" s="21"/>
      <c r="DY49" s="21"/>
      <c r="DZ49" s="21"/>
      <c r="EA49" s="21"/>
      <c r="EB49" s="13">
        <v>2</v>
      </c>
      <c r="EC49" s="13"/>
      <c r="ED49" s="21"/>
      <c r="EE49" s="13">
        <v>1</v>
      </c>
      <c r="EF49" s="13" t="s">
        <v>1038</v>
      </c>
      <c r="EG49" s="13">
        <v>1</v>
      </c>
      <c r="EH49" s="13">
        <v>999</v>
      </c>
      <c r="EI49" s="21"/>
      <c r="EJ49" s="13">
        <v>999</v>
      </c>
      <c r="EK49" s="21"/>
      <c r="EL49" s="13" t="s">
        <v>1039</v>
      </c>
      <c r="EM49" s="13">
        <v>1</v>
      </c>
      <c r="EN49" s="13">
        <v>1</v>
      </c>
      <c r="EO49" s="13">
        <v>3</v>
      </c>
      <c r="EP49" s="13">
        <v>1</v>
      </c>
    </row>
    <row r="50" spans="1:146" ht="38.25" x14ac:dyDescent="0.2">
      <c r="A50" s="12">
        <v>138</v>
      </c>
      <c r="B50" s="47">
        <v>42516.345416666663</v>
      </c>
      <c r="C50" s="13" t="s">
        <v>336</v>
      </c>
      <c r="D50" s="13" t="s">
        <v>1040</v>
      </c>
      <c r="E50" s="13" t="s">
        <v>1041</v>
      </c>
      <c r="F50" s="13">
        <v>2</v>
      </c>
      <c r="G50" s="13" t="s">
        <v>1042</v>
      </c>
      <c r="H50" s="13" t="s">
        <v>1043</v>
      </c>
      <c r="I50" s="21"/>
      <c r="J50" s="14">
        <v>35722208617</v>
      </c>
      <c r="K50" s="13"/>
      <c r="L50" s="13"/>
      <c r="M50" s="13" t="s">
        <v>1044</v>
      </c>
      <c r="N50" s="21"/>
      <c r="O50" s="13">
        <v>2</v>
      </c>
      <c r="P50" s="50" t="s">
        <v>1045</v>
      </c>
      <c r="Q50" s="13" t="s">
        <v>1046</v>
      </c>
      <c r="R50" s="13">
        <v>20</v>
      </c>
      <c r="S50" s="13">
        <v>2121</v>
      </c>
      <c r="T50" s="13" t="s">
        <v>1047</v>
      </c>
      <c r="U50" s="13" t="s">
        <v>467</v>
      </c>
      <c r="V50" s="13" t="s">
        <v>365</v>
      </c>
      <c r="W50" s="13" t="s">
        <v>1048</v>
      </c>
      <c r="X50" s="13" t="s">
        <v>1049</v>
      </c>
      <c r="Y50" s="13">
        <v>1</v>
      </c>
      <c r="Z50" s="13" t="s">
        <v>1050</v>
      </c>
      <c r="AA50" s="13">
        <v>1</v>
      </c>
      <c r="AB50" s="13" t="s">
        <v>1051</v>
      </c>
      <c r="AC50" s="13">
        <v>2</v>
      </c>
      <c r="AD50" s="21"/>
      <c r="AE50" s="13">
        <v>2</v>
      </c>
      <c r="AF50" s="21"/>
      <c r="AG50" s="13">
        <v>4</v>
      </c>
      <c r="AH50" s="21"/>
      <c r="AI50" s="13" t="s">
        <v>461</v>
      </c>
      <c r="AJ50" s="13" t="s">
        <v>390</v>
      </c>
      <c r="AK50" s="21"/>
      <c r="AL50" s="13">
        <v>3</v>
      </c>
      <c r="AM50" s="13">
        <v>2</v>
      </c>
      <c r="AN50" s="13"/>
      <c r="AO50" s="21"/>
      <c r="AP50" s="21"/>
      <c r="AQ50" s="21"/>
      <c r="AR50" s="13">
        <v>3</v>
      </c>
      <c r="AS50" s="13">
        <v>2</v>
      </c>
      <c r="AT50" s="13"/>
      <c r="AU50" s="21"/>
      <c r="AV50" s="21"/>
      <c r="AW50" s="21"/>
      <c r="AX50" s="13">
        <v>4</v>
      </c>
      <c r="AY50" s="13">
        <v>2</v>
      </c>
      <c r="AZ50" s="13"/>
      <c r="BA50" s="21"/>
      <c r="BB50" s="21"/>
      <c r="BC50" s="21"/>
      <c r="BD50" s="21"/>
      <c r="BE50" s="13"/>
      <c r="BF50" s="13"/>
      <c r="BG50" s="21"/>
      <c r="BH50" s="21"/>
      <c r="BI50" s="21"/>
      <c r="BJ50" s="21"/>
      <c r="BK50" s="13"/>
      <c r="BL50" s="13"/>
      <c r="BM50" s="21"/>
      <c r="BN50" s="21"/>
      <c r="BO50" s="21"/>
      <c r="BP50" s="13" t="s">
        <v>390</v>
      </c>
      <c r="BQ50" s="21"/>
      <c r="BR50" s="13" t="s">
        <v>1052</v>
      </c>
      <c r="BS50" s="13">
        <v>1</v>
      </c>
      <c r="BT50" s="13" t="s">
        <v>1053</v>
      </c>
      <c r="BU50" s="21"/>
      <c r="BV50" s="21"/>
      <c r="BW50" s="21"/>
      <c r="BX50" s="21"/>
      <c r="BY50" s="21"/>
      <c r="BZ50" s="13"/>
      <c r="CA50" s="21"/>
      <c r="CB50" s="21"/>
      <c r="CC50" s="13" t="s">
        <v>1054</v>
      </c>
      <c r="CD50" s="13">
        <v>1</v>
      </c>
      <c r="CE50" s="13" t="s">
        <v>1053</v>
      </c>
      <c r="CF50" s="21"/>
      <c r="CG50" s="21"/>
      <c r="CH50" s="21"/>
      <c r="CI50" s="21"/>
      <c r="CJ50" s="21"/>
      <c r="CK50" s="13"/>
      <c r="CL50" s="21"/>
      <c r="CM50" s="21"/>
      <c r="CN50" s="13" t="s">
        <v>1055</v>
      </c>
      <c r="CO50" s="13">
        <v>1</v>
      </c>
      <c r="CP50" s="21"/>
      <c r="CQ50" s="21"/>
      <c r="CR50" s="21"/>
      <c r="CS50" s="21"/>
      <c r="CT50" s="21"/>
      <c r="CU50" s="21"/>
      <c r="CV50" s="13"/>
      <c r="CW50" s="21"/>
      <c r="CX50" s="21"/>
      <c r="CY50" s="21"/>
      <c r="CZ50" s="21"/>
      <c r="DA50" s="21"/>
      <c r="DB50" s="21"/>
      <c r="DC50" s="21"/>
      <c r="DD50" s="21"/>
      <c r="DE50" s="21"/>
      <c r="DF50" s="21"/>
      <c r="DG50" s="13"/>
      <c r="DH50" s="21"/>
      <c r="DI50" s="21"/>
      <c r="DJ50" s="21"/>
      <c r="DK50" s="21"/>
      <c r="DL50" s="21"/>
      <c r="DM50" s="21"/>
      <c r="DN50" s="21"/>
      <c r="DO50" s="21"/>
      <c r="DP50" s="21"/>
      <c r="DQ50" s="21"/>
      <c r="DR50" s="13"/>
      <c r="DS50" s="21"/>
      <c r="DT50" s="21"/>
      <c r="DU50" s="21"/>
      <c r="DV50" s="13"/>
      <c r="DW50" s="21"/>
      <c r="DX50" s="21"/>
      <c r="DY50" s="21"/>
      <c r="DZ50" s="21"/>
      <c r="EA50" s="21"/>
      <c r="EB50" s="13">
        <v>1</v>
      </c>
      <c r="EC50" s="13" t="s">
        <v>390</v>
      </c>
      <c r="ED50" s="21"/>
      <c r="EE50" s="13">
        <v>1</v>
      </c>
      <c r="EF50" s="21"/>
      <c r="EG50" s="13">
        <v>2</v>
      </c>
      <c r="EH50" s="13">
        <v>3</v>
      </c>
      <c r="EI50" s="21"/>
      <c r="EJ50" s="13">
        <v>3</v>
      </c>
      <c r="EK50" s="21"/>
      <c r="EL50" s="21"/>
      <c r="EM50" s="13">
        <v>1</v>
      </c>
      <c r="EN50" s="13">
        <v>1</v>
      </c>
      <c r="EO50" s="13">
        <v>3</v>
      </c>
      <c r="EP50" s="13">
        <v>1</v>
      </c>
    </row>
    <row r="51" spans="1:146" ht="38.25" x14ac:dyDescent="0.2">
      <c r="A51" s="12">
        <v>147</v>
      </c>
      <c r="B51" s="47">
        <v>42518.273368055554</v>
      </c>
      <c r="C51" s="13" t="s">
        <v>336</v>
      </c>
      <c r="D51" s="13" t="s">
        <v>1056</v>
      </c>
      <c r="E51" s="13" t="s">
        <v>1057</v>
      </c>
      <c r="F51" s="13">
        <v>1</v>
      </c>
      <c r="G51" s="13" t="s">
        <v>1058</v>
      </c>
      <c r="H51" s="13" t="s">
        <v>1059</v>
      </c>
      <c r="I51" s="21"/>
      <c r="J51" s="14">
        <f>302610997549</f>
        <v>302610997549</v>
      </c>
      <c r="K51" s="13"/>
      <c r="L51" s="13"/>
      <c r="M51" s="13" t="s">
        <v>1060</v>
      </c>
      <c r="N51" s="13" t="s">
        <v>1061</v>
      </c>
      <c r="O51" s="13">
        <v>2</v>
      </c>
      <c r="P51" s="50" t="s">
        <v>1062</v>
      </c>
      <c r="Q51" s="13" t="s">
        <v>1063</v>
      </c>
      <c r="R51" s="13" t="s">
        <v>1060</v>
      </c>
      <c r="S51" s="13">
        <v>26500</v>
      </c>
      <c r="T51" s="13" t="s">
        <v>1064</v>
      </c>
      <c r="U51" s="13" t="s">
        <v>431</v>
      </c>
      <c r="V51" s="13" t="s">
        <v>671</v>
      </c>
      <c r="W51" s="13" t="s">
        <v>366</v>
      </c>
      <c r="X51" s="21"/>
      <c r="Y51" s="13">
        <v>2</v>
      </c>
      <c r="Z51" s="21"/>
      <c r="AA51" s="13">
        <v>2</v>
      </c>
      <c r="AB51" s="21"/>
      <c r="AC51" s="13">
        <v>2</v>
      </c>
      <c r="AD51" s="21"/>
      <c r="AE51" s="13">
        <v>1</v>
      </c>
      <c r="AF51" s="21"/>
      <c r="AG51" s="13">
        <v>1</v>
      </c>
      <c r="AH51" s="21"/>
      <c r="AI51" s="13" t="s">
        <v>390</v>
      </c>
      <c r="AJ51" s="13">
        <v>5</v>
      </c>
      <c r="AK51" s="21"/>
      <c r="AL51" s="21"/>
      <c r="AM51" s="13"/>
      <c r="AN51" s="13"/>
      <c r="AO51" s="21"/>
      <c r="AP51" s="21"/>
      <c r="AQ51" s="21"/>
      <c r="AR51" s="21"/>
      <c r="AS51" s="13"/>
      <c r="AT51" s="13"/>
      <c r="AU51" s="21"/>
      <c r="AV51" s="21"/>
      <c r="AW51" s="21"/>
      <c r="AX51" s="21"/>
      <c r="AY51" s="13"/>
      <c r="AZ51" s="13"/>
      <c r="BA51" s="21"/>
      <c r="BB51" s="21"/>
      <c r="BC51" s="21"/>
      <c r="BD51" s="21"/>
      <c r="BE51" s="13"/>
      <c r="BF51" s="13"/>
      <c r="BG51" s="21"/>
      <c r="BH51" s="21"/>
      <c r="BI51" s="21"/>
      <c r="BJ51" s="13">
        <v>12</v>
      </c>
      <c r="BK51" s="13">
        <v>2</v>
      </c>
      <c r="BL51" s="13"/>
      <c r="BM51" s="21"/>
      <c r="BN51" s="13">
        <v>1</v>
      </c>
      <c r="BO51" s="13" t="s">
        <v>1065</v>
      </c>
      <c r="BP51" s="13">
        <v>1</v>
      </c>
      <c r="BQ51" s="21"/>
      <c r="BR51" s="13" t="s">
        <v>1066</v>
      </c>
      <c r="BS51" s="13">
        <v>999</v>
      </c>
      <c r="BT51" s="21"/>
      <c r="BU51" s="21"/>
      <c r="BV51" s="21"/>
      <c r="BW51" s="21"/>
      <c r="BX51" s="21"/>
      <c r="BY51" s="21"/>
      <c r="BZ51" s="13">
        <v>2</v>
      </c>
      <c r="CA51" s="21"/>
      <c r="CB51" s="21"/>
      <c r="CC51" s="21"/>
      <c r="CD51" s="21"/>
      <c r="CE51" s="21"/>
      <c r="CF51" s="21"/>
      <c r="CG51" s="21"/>
      <c r="CH51" s="21"/>
      <c r="CI51" s="21"/>
      <c r="CJ51" s="21"/>
      <c r="CK51" s="13"/>
      <c r="CL51" s="21"/>
      <c r="CM51" s="21"/>
      <c r="CN51" s="21"/>
      <c r="CO51" s="21"/>
      <c r="CP51" s="21"/>
      <c r="CQ51" s="21"/>
      <c r="CR51" s="21"/>
      <c r="CS51" s="21"/>
      <c r="CT51" s="21"/>
      <c r="CU51" s="21"/>
      <c r="CV51" s="13"/>
      <c r="CW51" s="21"/>
      <c r="CX51" s="21"/>
      <c r="CY51" s="21"/>
      <c r="CZ51" s="21"/>
      <c r="DA51" s="21"/>
      <c r="DB51" s="21"/>
      <c r="DC51" s="21"/>
      <c r="DD51" s="21"/>
      <c r="DE51" s="21"/>
      <c r="DF51" s="21"/>
      <c r="DG51" s="13"/>
      <c r="DH51" s="21"/>
      <c r="DI51" s="21"/>
      <c r="DJ51" s="21"/>
      <c r="DK51" s="21"/>
      <c r="DL51" s="21"/>
      <c r="DM51" s="21"/>
      <c r="DN51" s="21"/>
      <c r="DO51" s="21"/>
      <c r="DP51" s="21"/>
      <c r="DQ51" s="21"/>
      <c r="DR51" s="13"/>
      <c r="DS51" s="21"/>
      <c r="DT51" s="21"/>
      <c r="DU51" s="21"/>
      <c r="DV51" s="13"/>
      <c r="DW51" s="21"/>
      <c r="DX51" s="21"/>
      <c r="DY51" s="21"/>
      <c r="DZ51" s="21"/>
      <c r="EA51" s="21"/>
      <c r="EB51" s="13">
        <v>999</v>
      </c>
      <c r="EC51" s="13"/>
      <c r="ED51" s="21"/>
      <c r="EE51" s="13">
        <v>999</v>
      </c>
      <c r="EF51" s="21"/>
      <c r="EG51" s="13">
        <v>2</v>
      </c>
      <c r="EH51" s="13">
        <v>999</v>
      </c>
      <c r="EI51" s="21"/>
      <c r="EJ51" s="13">
        <v>999</v>
      </c>
      <c r="EK51" s="21"/>
      <c r="EL51" s="21"/>
      <c r="EM51" s="13">
        <v>1</v>
      </c>
      <c r="EN51" s="13">
        <v>1</v>
      </c>
      <c r="EO51" s="13">
        <v>3</v>
      </c>
      <c r="EP51" s="13">
        <v>1</v>
      </c>
    </row>
    <row r="52" spans="1:146" ht="191.25" x14ac:dyDescent="0.2">
      <c r="A52" s="12">
        <v>148</v>
      </c>
      <c r="B52" s="47">
        <v>42518.485486111109</v>
      </c>
      <c r="C52" s="13" t="s">
        <v>336</v>
      </c>
      <c r="D52" s="13" t="s">
        <v>1067</v>
      </c>
      <c r="E52" s="13" t="s">
        <v>1068</v>
      </c>
      <c r="F52" s="13">
        <v>2</v>
      </c>
      <c r="G52" s="13" t="s">
        <v>946</v>
      </c>
      <c r="H52" s="13" t="s">
        <v>1069</v>
      </c>
      <c r="I52" s="21"/>
      <c r="J52" s="14" t="s">
        <v>1070</v>
      </c>
      <c r="K52" s="13"/>
      <c r="L52" s="13"/>
      <c r="M52" s="13" t="s">
        <v>1071</v>
      </c>
      <c r="N52" s="21"/>
      <c r="O52" s="13">
        <v>2</v>
      </c>
      <c r="P52" s="50" t="s">
        <v>1072</v>
      </c>
      <c r="Q52" s="13" t="s">
        <v>1073</v>
      </c>
      <c r="R52" s="13" t="s">
        <v>1074</v>
      </c>
      <c r="S52" s="13">
        <v>1113</v>
      </c>
      <c r="T52" s="13" t="s">
        <v>860</v>
      </c>
      <c r="U52" s="13" t="s">
        <v>581</v>
      </c>
      <c r="V52" s="13" t="s">
        <v>390</v>
      </c>
      <c r="W52" s="13" t="s">
        <v>583</v>
      </c>
      <c r="X52" s="13" t="s">
        <v>1075</v>
      </c>
      <c r="Y52" s="13">
        <v>1</v>
      </c>
      <c r="Z52" s="13" t="s">
        <v>1076</v>
      </c>
      <c r="AA52" s="13">
        <v>2</v>
      </c>
      <c r="AB52" s="21"/>
      <c r="AC52" s="13">
        <v>1</v>
      </c>
      <c r="AD52" s="13" t="s">
        <v>1077</v>
      </c>
      <c r="AE52" s="13">
        <v>2</v>
      </c>
      <c r="AF52" s="13" t="s">
        <v>1078</v>
      </c>
      <c r="AG52" s="13">
        <v>2</v>
      </c>
      <c r="AH52" s="13" t="s">
        <v>1079</v>
      </c>
      <c r="AI52" s="13" t="s">
        <v>435</v>
      </c>
      <c r="AJ52" s="13">
        <v>99</v>
      </c>
      <c r="AK52" s="13" t="s">
        <v>1080</v>
      </c>
      <c r="AL52" s="21"/>
      <c r="AM52" s="13"/>
      <c r="AN52" s="13"/>
      <c r="AO52" s="21"/>
      <c r="AP52" s="21"/>
      <c r="AQ52" s="21"/>
      <c r="AR52" s="13" t="s">
        <v>1081</v>
      </c>
      <c r="AS52" s="13">
        <v>2</v>
      </c>
      <c r="AT52" s="13"/>
      <c r="AU52" s="21"/>
      <c r="AV52" s="13">
        <v>1</v>
      </c>
      <c r="AW52" s="21"/>
      <c r="AX52" s="21"/>
      <c r="AY52" s="13"/>
      <c r="AZ52" s="13"/>
      <c r="BA52" s="21"/>
      <c r="BB52" s="21"/>
      <c r="BC52" s="21"/>
      <c r="BD52" s="21"/>
      <c r="BE52" s="13"/>
      <c r="BF52" s="13"/>
      <c r="BG52" s="21"/>
      <c r="BH52" s="21"/>
      <c r="BI52" s="21"/>
      <c r="BJ52" s="21"/>
      <c r="BK52" s="13"/>
      <c r="BL52" s="13"/>
      <c r="BM52" s="21"/>
      <c r="BN52" s="21"/>
      <c r="BO52" s="21"/>
      <c r="BP52" s="13">
        <v>99</v>
      </c>
      <c r="BQ52" s="13" t="s">
        <v>1082</v>
      </c>
      <c r="BR52" s="21"/>
      <c r="BS52" s="21"/>
      <c r="BT52" s="21"/>
      <c r="BU52" s="21"/>
      <c r="BV52" s="21"/>
      <c r="BW52" s="21"/>
      <c r="BX52" s="21"/>
      <c r="BY52" s="21"/>
      <c r="BZ52" s="13"/>
      <c r="CA52" s="21"/>
      <c r="CB52" s="21"/>
      <c r="CC52" s="13" t="s">
        <v>1083</v>
      </c>
      <c r="CD52" s="13">
        <v>999</v>
      </c>
      <c r="CE52" s="21"/>
      <c r="CF52" s="21"/>
      <c r="CG52" s="21"/>
      <c r="CH52" s="21"/>
      <c r="CI52" s="21"/>
      <c r="CJ52" s="21"/>
      <c r="CK52" s="13"/>
      <c r="CL52" s="21"/>
      <c r="CM52" s="21"/>
      <c r="CN52" s="21"/>
      <c r="CO52" s="21"/>
      <c r="CP52" s="21"/>
      <c r="CQ52" s="21"/>
      <c r="CR52" s="21"/>
      <c r="CS52" s="21"/>
      <c r="CT52" s="21"/>
      <c r="CU52" s="21"/>
      <c r="CV52" s="13"/>
      <c r="CW52" s="21"/>
      <c r="CX52" s="21"/>
      <c r="CY52" s="21"/>
      <c r="CZ52" s="21"/>
      <c r="DA52" s="21"/>
      <c r="DB52" s="21"/>
      <c r="DC52" s="21"/>
      <c r="DD52" s="21"/>
      <c r="DE52" s="21"/>
      <c r="DF52" s="21"/>
      <c r="DG52" s="13"/>
      <c r="DH52" s="21"/>
      <c r="DI52" s="21"/>
      <c r="DJ52" s="21"/>
      <c r="DK52" s="21"/>
      <c r="DL52" s="21"/>
      <c r="DM52" s="21"/>
      <c r="DN52" s="21"/>
      <c r="DO52" s="21"/>
      <c r="DP52" s="21"/>
      <c r="DQ52" s="21"/>
      <c r="DR52" s="13"/>
      <c r="DS52" s="21"/>
      <c r="DT52" s="21"/>
      <c r="DU52" s="13">
        <v>1</v>
      </c>
      <c r="DV52" s="13" t="s">
        <v>1084</v>
      </c>
      <c r="DW52" s="13" t="s">
        <v>1085</v>
      </c>
      <c r="DX52" s="13">
        <v>2</v>
      </c>
      <c r="DY52" s="13" t="s">
        <v>1086</v>
      </c>
      <c r="DZ52" s="13" t="s">
        <v>1087</v>
      </c>
      <c r="EA52" s="21"/>
      <c r="EB52" s="13">
        <v>1</v>
      </c>
      <c r="EC52" s="13">
        <v>1</v>
      </c>
      <c r="ED52" s="13" t="s">
        <v>1088</v>
      </c>
      <c r="EE52" s="13">
        <v>999</v>
      </c>
      <c r="EF52" s="21"/>
      <c r="EG52" s="13">
        <v>2</v>
      </c>
      <c r="EH52" s="13">
        <v>2</v>
      </c>
      <c r="EI52" s="13" t="s">
        <v>1089</v>
      </c>
      <c r="EJ52" s="13">
        <v>2</v>
      </c>
      <c r="EK52" s="13" t="s">
        <v>1090</v>
      </c>
      <c r="EL52" s="13" t="s">
        <v>440</v>
      </c>
      <c r="EM52" s="13">
        <v>1</v>
      </c>
      <c r="EN52" s="13">
        <v>1</v>
      </c>
      <c r="EO52" s="13">
        <v>3</v>
      </c>
      <c r="EP52" s="13">
        <v>1</v>
      </c>
    </row>
    <row r="53" spans="1:146" ht="369.75" x14ac:dyDescent="0.2">
      <c r="A53" s="12">
        <v>152</v>
      </c>
      <c r="B53" s="47">
        <v>42520.370046296295</v>
      </c>
      <c r="C53" s="13" t="s">
        <v>336</v>
      </c>
      <c r="D53" s="13" t="s">
        <v>1092</v>
      </c>
      <c r="E53" s="13" t="s">
        <v>1093</v>
      </c>
      <c r="F53" s="13">
        <v>1</v>
      </c>
      <c r="G53" s="13" t="s">
        <v>533</v>
      </c>
      <c r="H53" s="13" t="s">
        <v>1094</v>
      </c>
      <c r="I53" s="21"/>
      <c r="J53" s="14">
        <f>38656638920</f>
        <v>38656638920</v>
      </c>
      <c r="K53" s="13"/>
      <c r="L53" s="13"/>
      <c r="M53" s="13" t="s">
        <v>1095</v>
      </c>
      <c r="N53" s="21"/>
      <c r="O53" s="13">
        <v>3</v>
      </c>
      <c r="P53" s="50" t="s">
        <v>1096</v>
      </c>
      <c r="Q53" s="13" t="s">
        <v>1097</v>
      </c>
      <c r="R53" s="13">
        <v>8</v>
      </c>
      <c r="S53" s="13">
        <v>6000</v>
      </c>
      <c r="T53" s="13" t="s">
        <v>1098</v>
      </c>
      <c r="U53" s="13" t="s">
        <v>1099</v>
      </c>
      <c r="V53" s="13">
        <v>1</v>
      </c>
      <c r="W53" s="13">
        <v>99</v>
      </c>
      <c r="X53" s="13" t="s">
        <v>1100</v>
      </c>
      <c r="Y53" s="13">
        <v>1</v>
      </c>
      <c r="Z53" s="13" t="s">
        <v>1101</v>
      </c>
      <c r="AA53" s="13">
        <v>2</v>
      </c>
      <c r="AB53" s="21"/>
      <c r="AC53" s="13">
        <v>2</v>
      </c>
      <c r="AD53" s="21"/>
      <c r="AE53" s="13">
        <v>3</v>
      </c>
      <c r="AF53" s="21"/>
      <c r="AG53" s="13">
        <v>3</v>
      </c>
      <c r="AH53" s="21"/>
      <c r="AI53" s="13" t="s">
        <v>498</v>
      </c>
      <c r="AJ53" s="13">
        <v>3</v>
      </c>
      <c r="AK53" s="21"/>
      <c r="AL53" s="21"/>
      <c r="AM53" s="13"/>
      <c r="AN53" s="13"/>
      <c r="AO53" s="21"/>
      <c r="AP53" s="21"/>
      <c r="AQ53" s="21"/>
      <c r="AR53" s="21"/>
      <c r="AS53" s="13"/>
      <c r="AT53" s="13"/>
      <c r="AU53" s="21"/>
      <c r="AV53" s="21"/>
      <c r="AW53" s="21"/>
      <c r="AX53" s="13">
        <v>3</v>
      </c>
      <c r="AY53" s="13">
        <v>3</v>
      </c>
      <c r="AZ53" s="13">
        <v>3</v>
      </c>
      <c r="BA53" s="21"/>
      <c r="BB53" s="13">
        <v>2</v>
      </c>
      <c r="BC53" s="21"/>
      <c r="BD53" s="21"/>
      <c r="BE53" s="13"/>
      <c r="BF53" s="13"/>
      <c r="BG53" s="21"/>
      <c r="BH53" s="21"/>
      <c r="BI53" s="21"/>
      <c r="BJ53" s="21"/>
      <c r="BK53" s="13"/>
      <c r="BL53" s="13"/>
      <c r="BM53" s="21"/>
      <c r="BN53" s="21"/>
      <c r="BO53" s="21"/>
      <c r="BP53" s="13">
        <v>3</v>
      </c>
      <c r="BQ53" s="21"/>
      <c r="BR53" s="21"/>
      <c r="BS53" s="21"/>
      <c r="BT53" s="21"/>
      <c r="BU53" s="21"/>
      <c r="BV53" s="21"/>
      <c r="BW53" s="21"/>
      <c r="BX53" s="21"/>
      <c r="BY53" s="21"/>
      <c r="BZ53" s="13"/>
      <c r="CA53" s="21"/>
      <c r="CB53" s="21"/>
      <c r="CC53" s="21"/>
      <c r="CD53" s="21"/>
      <c r="CE53" s="21"/>
      <c r="CF53" s="21"/>
      <c r="CG53" s="21"/>
      <c r="CH53" s="21"/>
      <c r="CI53" s="21"/>
      <c r="CJ53" s="21"/>
      <c r="CK53" s="13"/>
      <c r="CL53" s="21"/>
      <c r="CM53" s="21"/>
      <c r="CN53" s="13" t="s">
        <v>1102</v>
      </c>
      <c r="CO53" s="13">
        <v>1</v>
      </c>
      <c r="CP53" s="13" t="s">
        <v>955</v>
      </c>
      <c r="CQ53" s="13" t="s">
        <v>1094</v>
      </c>
      <c r="CR53" s="13">
        <v>2000</v>
      </c>
      <c r="CS53" s="13" t="s">
        <v>394</v>
      </c>
      <c r="CT53" s="13">
        <v>99</v>
      </c>
      <c r="CU53" s="13" t="s">
        <v>1103</v>
      </c>
      <c r="CV53" s="13">
        <v>2</v>
      </c>
      <c r="CW53" s="21"/>
      <c r="CX53" s="21"/>
      <c r="CY53" s="21"/>
      <c r="CZ53" s="21"/>
      <c r="DA53" s="21"/>
      <c r="DB53" s="21"/>
      <c r="DC53" s="21"/>
      <c r="DD53" s="21"/>
      <c r="DE53" s="21"/>
      <c r="DF53" s="21"/>
      <c r="DG53" s="13"/>
      <c r="DH53" s="21"/>
      <c r="DI53" s="21"/>
      <c r="DJ53" s="21"/>
      <c r="DK53" s="21"/>
      <c r="DL53" s="21"/>
      <c r="DM53" s="21"/>
      <c r="DN53" s="21"/>
      <c r="DO53" s="21"/>
      <c r="DP53" s="21"/>
      <c r="DQ53" s="21"/>
      <c r="DR53" s="13"/>
      <c r="DS53" s="21"/>
      <c r="DT53" s="21"/>
      <c r="DU53" s="13">
        <v>1</v>
      </c>
      <c r="DV53" s="13" t="s">
        <v>1104</v>
      </c>
      <c r="DW53" s="13" t="s">
        <v>1105</v>
      </c>
      <c r="DX53" s="13">
        <v>3</v>
      </c>
      <c r="DY53" s="13" t="s">
        <v>578</v>
      </c>
      <c r="DZ53" s="13" t="s">
        <v>1106</v>
      </c>
      <c r="EA53" s="50" t="s">
        <v>1096</v>
      </c>
      <c r="EB53" s="13">
        <v>1</v>
      </c>
      <c r="EC53" s="13" t="s">
        <v>373</v>
      </c>
      <c r="ED53" s="21"/>
      <c r="EE53" s="13">
        <v>2</v>
      </c>
      <c r="EF53" s="21"/>
      <c r="EG53" s="13">
        <v>2</v>
      </c>
      <c r="EH53" s="13">
        <v>2</v>
      </c>
      <c r="EI53" s="13" t="s">
        <v>955</v>
      </c>
      <c r="EJ53" s="13">
        <v>2</v>
      </c>
      <c r="EK53" s="13" t="s">
        <v>955</v>
      </c>
      <c r="EL53" s="13" t="s">
        <v>955</v>
      </c>
      <c r="EM53" s="13">
        <v>1</v>
      </c>
      <c r="EN53" s="13">
        <v>1</v>
      </c>
      <c r="EO53" s="13">
        <v>3</v>
      </c>
      <c r="EP53" s="13">
        <v>1</v>
      </c>
    </row>
    <row r="54" spans="1:146" ht="127.5" x14ac:dyDescent="0.2">
      <c r="A54" s="12">
        <v>153</v>
      </c>
      <c r="B54" s="47">
        <v>42520.37672453704</v>
      </c>
      <c r="C54" s="13" t="s">
        <v>336</v>
      </c>
      <c r="D54" s="13" t="s">
        <v>1107</v>
      </c>
      <c r="E54" s="13" t="s">
        <v>1108</v>
      </c>
      <c r="F54" s="13">
        <v>1</v>
      </c>
      <c r="G54" s="13" t="s">
        <v>1109</v>
      </c>
      <c r="H54" s="13" t="s">
        <v>1110</v>
      </c>
      <c r="I54" s="21"/>
      <c r="J54" s="14">
        <f>302104101010</f>
        <v>302104101010</v>
      </c>
      <c r="K54" s="13"/>
      <c r="L54" s="13"/>
      <c r="M54" s="13" t="s">
        <v>1111</v>
      </c>
      <c r="N54" s="13" t="s">
        <v>569</v>
      </c>
      <c r="O54" s="13">
        <v>3</v>
      </c>
      <c r="P54" s="50" t="s">
        <v>1112</v>
      </c>
      <c r="Q54" s="13" t="s">
        <v>1113</v>
      </c>
      <c r="R54" s="13">
        <v>6</v>
      </c>
      <c r="S54" s="13">
        <v>18545</v>
      </c>
      <c r="T54" s="13" t="s">
        <v>1114</v>
      </c>
      <c r="U54" s="13" t="s">
        <v>431</v>
      </c>
      <c r="V54" s="13" t="s">
        <v>390</v>
      </c>
      <c r="W54" s="13">
        <v>2</v>
      </c>
      <c r="X54" s="21"/>
      <c r="Y54" s="13">
        <v>1</v>
      </c>
      <c r="Z54" s="13" t="s">
        <v>1115</v>
      </c>
      <c r="AA54" s="13">
        <v>2</v>
      </c>
      <c r="AB54" s="21"/>
      <c r="AC54" s="13">
        <v>2</v>
      </c>
      <c r="AD54" s="21"/>
      <c r="AE54" s="13">
        <v>4</v>
      </c>
      <c r="AF54" s="13" t="s">
        <v>1116</v>
      </c>
      <c r="AG54" s="13">
        <v>4</v>
      </c>
      <c r="AH54" s="13" t="s">
        <v>1117</v>
      </c>
      <c r="AI54" s="13" t="s">
        <v>498</v>
      </c>
      <c r="AJ54" s="13">
        <v>1</v>
      </c>
      <c r="AK54" s="21"/>
      <c r="AL54" s="13">
        <v>200</v>
      </c>
      <c r="AM54" s="13" t="s">
        <v>461</v>
      </c>
      <c r="AN54" s="13">
        <v>3</v>
      </c>
      <c r="AO54" s="21"/>
      <c r="AP54" s="13">
        <v>2</v>
      </c>
      <c r="AQ54" s="21"/>
      <c r="AR54" s="21"/>
      <c r="AS54" s="13"/>
      <c r="AT54" s="13"/>
      <c r="AU54" s="21"/>
      <c r="AV54" s="21"/>
      <c r="AW54" s="21"/>
      <c r="AX54" s="21"/>
      <c r="AY54" s="13"/>
      <c r="AZ54" s="13"/>
      <c r="BA54" s="21"/>
      <c r="BB54" s="21"/>
      <c r="BC54" s="21"/>
      <c r="BD54" s="13" t="s">
        <v>1118</v>
      </c>
      <c r="BE54" s="13">
        <v>2</v>
      </c>
      <c r="BF54" s="13"/>
      <c r="BG54" s="21"/>
      <c r="BH54" s="13">
        <v>2</v>
      </c>
      <c r="BI54" s="21"/>
      <c r="BJ54" s="21"/>
      <c r="BK54" s="13"/>
      <c r="BL54" s="13"/>
      <c r="BM54" s="21"/>
      <c r="BN54" s="21"/>
      <c r="BO54" s="21"/>
      <c r="BP54" s="13" t="s">
        <v>347</v>
      </c>
      <c r="BQ54" s="21"/>
      <c r="BR54" s="13" t="s">
        <v>1119</v>
      </c>
      <c r="BS54" s="13">
        <v>2</v>
      </c>
      <c r="BT54" s="21"/>
      <c r="BU54" s="13" t="s">
        <v>1110</v>
      </c>
      <c r="BV54" s="13">
        <v>2015</v>
      </c>
      <c r="BW54" s="13" t="s">
        <v>394</v>
      </c>
      <c r="BX54" s="13">
        <v>99</v>
      </c>
      <c r="BY54" s="13" t="s">
        <v>1120</v>
      </c>
      <c r="BZ54" s="13">
        <v>1</v>
      </c>
      <c r="CA54" s="13">
        <v>99</v>
      </c>
      <c r="CB54" s="13" t="s">
        <v>1121</v>
      </c>
      <c r="CC54" s="21"/>
      <c r="CD54" s="21"/>
      <c r="CE54" s="21"/>
      <c r="CF54" s="21"/>
      <c r="CG54" s="21"/>
      <c r="CH54" s="21"/>
      <c r="CI54" s="21"/>
      <c r="CJ54" s="21"/>
      <c r="CK54" s="13"/>
      <c r="CL54" s="21"/>
      <c r="CM54" s="21"/>
      <c r="CN54" s="21"/>
      <c r="CO54" s="21"/>
      <c r="CP54" s="21"/>
      <c r="CQ54" s="21"/>
      <c r="CR54" s="21"/>
      <c r="CS54" s="21"/>
      <c r="CT54" s="21"/>
      <c r="CU54" s="21"/>
      <c r="CV54" s="13"/>
      <c r="CW54" s="21"/>
      <c r="CX54" s="21"/>
      <c r="CY54" s="21"/>
      <c r="CZ54" s="13">
        <v>2</v>
      </c>
      <c r="DA54" s="21"/>
      <c r="DB54" s="21"/>
      <c r="DC54" s="13">
        <v>2016</v>
      </c>
      <c r="DD54" s="21"/>
      <c r="DE54" s="13">
        <v>1</v>
      </c>
      <c r="DF54" s="21"/>
      <c r="DG54" s="13"/>
      <c r="DH54" s="13">
        <v>99</v>
      </c>
      <c r="DI54" s="13" t="s">
        <v>1121</v>
      </c>
      <c r="DJ54" s="21"/>
      <c r="DK54" s="21"/>
      <c r="DL54" s="21"/>
      <c r="DM54" s="21"/>
      <c r="DN54" s="21"/>
      <c r="DO54" s="13" t="s">
        <v>394</v>
      </c>
      <c r="DP54" s="21"/>
      <c r="DQ54" s="21"/>
      <c r="DR54" s="13"/>
      <c r="DS54" s="21"/>
      <c r="DT54" s="21"/>
      <c r="DU54" s="13">
        <v>1</v>
      </c>
      <c r="DV54" s="51">
        <v>42375</v>
      </c>
      <c r="DW54" s="13" t="s">
        <v>1122</v>
      </c>
      <c r="DX54" s="13">
        <v>3</v>
      </c>
      <c r="DY54" s="13" t="s">
        <v>568</v>
      </c>
      <c r="DZ54" s="13" t="s">
        <v>1123</v>
      </c>
      <c r="EA54" s="13" t="s">
        <v>1124</v>
      </c>
      <c r="EB54" s="13">
        <v>2</v>
      </c>
      <c r="EC54" s="13"/>
      <c r="ED54" s="21"/>
      <c r="EE54" s="13">
        <v>2</v>
      </c>
      <c r="EF54" s="50" t="s">
        <v>1125</v>
      </c>
      <c r="EG54" s="13">
        <v>2</v>
      </c>
      <c r="EH54" s="13">
        <v>3</v>
      </c>
      <c r="EI54" s="50" t="s">
        <v>1126</v>
      </c>
      <c r="EJ54" s="13">
        <v>1</v>
      </c>
      <c r="EK54" s="21"/>
      <c r="EL54" s="13" t="s">
        <v>440</v>
      </c>
      <c r="EM54" s="13">
        <v>1</v>
      </c>
      <c r="EN54" s="13">
        <v>1</v>
      </c>
      <c r="EO54" s="13">
        <v>3</v>
      </c>
      <c r="EP54" s="13">
        <v>1</v>
      </c>
    </row>
    <row r="55" spans="1:146" ht="270" x14ac:dyDescent="0.25">
      <c r="A55" s="12">
        <v>154</v>
      </c>
      <c r="B55" s="47">
        <v>42520.554618055554</v>
      </c>
      <c r="C55" s="13" t="s">
        <v>336</v>
      </c>
      <c r="D55" s="52" t="s">
        <v>1127</v>
      </c>
      <c r="E55" s="52" t="s">
        <v>1128</v>
      </c>
      <c r="F55" s="52">
        <v>1</v>
      </c>
      <c r="G55" s="52" t="s">
        <v>1129</v>
      </c>
      <c r="H55" s="53" t="s">
        <v>1130</v>
      </c>
      <c r="I55" s="52"/>
      <c r="J55" s="54" t="s">
        <v>1131</v>
      </c>
      <c r="K55" s="52" t="s">
        <v>1132</v>
      </c>
      <c r="L55" s="52" t="s">
        <v>1133</v>
      </c>
      <c r="M55" s="52" t="s">
        <v>447</v>
      </c>
      <c r="N55" s="52" t="s">
        <v>1134</v>
      </c>
      <c r="O55" s="52">
        <v>2</v>
      </c>
      <c r="P55" s="53" t="s">
        <v>1135</v>
      </c>
      <c r="Q55" s="52" t="s">
        <v>1136</v>
      </c>
      <c r="R55" s="52"/>
      <c r="S55" s="52" t="s">
        <v>1137</v>
      </c>
      <c r="T55" s="52" t="s">
        <v>457</v>
      </c>
      <c r="U55" s="52" t="s">
        <v>431</v>
      </c>
      <c r="V55" s="55" t="s">
        <v>390</v>
      </c>
      <c r="W55" s="56" t="s">
        <v>1138</v>
      </c>
      <c r="X55" s="56" t="s">
        <v>1139</v>
      </c>
      <c r="Y55" s="57">
        <v>1</v>
      </c>
      <c r="Z55" s="56" t="s">
        <v>1140</v>
      </c>
      <c r="AA55" s="57">
        <v>1</v>
      </c>
      <c r="AB55" s="56" t="s">
        <v>1141</v>
      </c>
      <c r="AC55" s="57">
        <v>1</v>
      </c>
      <c r="AD55" s="52" t="s">
        <v>1142</v>
      </c>
      <c r="AE55" s="52">
        <v>4</v>
      </c>
      <c r="AF55" s="52"/>
      <c r="AG55" s="52">
        <v>4</v>
      </c>
      <c r="AH55" s="52"/>
      <c r="AI55" s="52" t="s">
        <v>388</v>
      </c>
      <c r="AJ55" s="52" t="s">
        <v>346</v>
      </c>
      <c r="AK55" s="52"/>
      <c r="AL55" s="52" t="s">
        <v>1143</v>
      </c>
      <c r="AM55" s="52" t="s">
        <v>413</v>
      </c>
      <c r="AN55" s="52"/>
      <c r="AO55" s="52"/>
      <c r="AP55" s="52">
        <v>1</v>
      </c>
      <c r="AQ55" s="52" t="s">
        <v>1144</v>
      </c>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t="s">
        <v>346</v>
      </c>
      <c r="BQ55" s="52"/>
      <c r="BR55" s="52"/>
      <c r="BS55" s="52"/>
      <c r="BT55" s="52"/>
      <c r="BU55" s="52"/>
      <c r="BV55" s="52"/>
      <c r="BW55" s="52"/>
      <c r="BX55" s="52"/>
      <c r="BY55" s="52"/>
      <c r="BZ55" s="52"/>
      <c r="CA55" s="52"/>
      <c r="CB55" s="52"/>
      <c r="CC55" s="52" t="s">
        <v>1145</v>
      </c>
      <c r="CD55" s="52">
        <v>1</v>
      </c>
      <c r="CE55" s="52" t="s">
        <v>1146</v>
      </c>
      <c r="CF55" s="52" t="s">
        <v>1147</v>
      </c>
      <c r="CG55" s="52">
        <v>2009</v>
      </c>
      <c r="CH55" s="52" t="s">
        <v>394</v>
      </c>
      <c r="CI55" s="52">
        <v>1</v>
      </c>
      <c r="CJ55" s="52"/>
      <c r="CK55" s="52" t="s">
        <v>373</v>
      </c>
      <c r="CL55" s="52" t="s">
        <v>1148</v>
      </c>
      <c r="CM55" s="52" t="s">
        <v>1149</v>
      </c>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v>1</v>
      </c>
      <c r="DV55" s="52" t="s">
        <v>1150</v>
      </c>
      <c r="DW55" s="52" t="s">
        <v>1151</v>
      </c>
      <c r="DX55" s="52">
        <v>1</v>
      </c>
      <c r="DY55" s="52" t="s">
        <v>1152</v>
      </c>
      <c r="DZ55" s="52" t="s">
        <v>1153</v>
      </c>
      <c r="EA55" s="58" t="s">
        <v>1154</v>
      </c>
      <c r="EB55" s="52">
        <v>2</v>
      </c>
      <c r="EC55" s="52"/>
      <c r="ED55" s="52"/>
      <c r="EE55" s="52">
        <v>1</v>
      </c>
      <c r="EF55" s="52" t="s">
        <v>1155</v>
      </c>
      <c r="EG55" s="52">
        <v>2</v>
      </c>
      <c r="EH55" s="52">
        <v>2</v>
      </c>
      <c r="EI55" s="52" t="s">
        <v>1156</v>
      </c>
      <c r="EJ55" s="52">
        <v>3</v>
      </c>
      <c r="EK55" s="52" t="s">
        <v>1157</v>
      </c>
      <c r="EL55" s="52"/>
      <c r="EM55" s="52">
        <v>1</v>
      </c>
      <c r="EN55" s="52">
        <v>1</v>
      </c>
      <c r="EO55" s="52">
        <v>3</v>
      </c>
      <c r="EP55" s="52">
        <v>1</v>
      </c>
    </row>
    <row r="56" spans="1:146" ht="12.75" x14ac:dyDescent="0.2">
      <c r="A56" s="12" t="s">
        <v>1158</v>
      </c>
      <c r="B56" s="47">
        <v>42520.554618055554</v>
      </c>
      <c r="C56" s="13" t="s">
        <v>336</v>
      </c>
      <c r="D56" s="21"/>
      <c r="E56" s="21"/>
      <c r="F56" s="21"/>
      <c r="G56" s="21"/>
      <c r="H56" s="21"/>
      <c r="I56" s="21"/>
      <c r="J56" s="14"/>
      <c r="K56" s="13"/>
      <c r="L56" s="13"/>
      <c r="M56" s="21"/>
      <c r="N56" s="21"/>
      <c r="O56" s="21"/>
      <c r="P56" s="21"/>
      <c r="Q56" s="21"/>
      <c r="R56" s="21"/>
      <c r="S56" s="21"/>
      <c r="T56" s="21"/>
      <c r="U56" s="21"/>
      <c r="V56" s="13"/>
      <c r="W56" s="13"/>
      <c r="X56" s="21"/>
      <c r="Y56" s="21"/>
      <c r="Z56" s="21"/>
      <c r="AA56" s="21"/>
      <c r="AB56" s="21"/>
      <c r="AC56" s="21"/>
      <c r="AD56" s="21"/>
      <c r="AE56" s="21"/>
      <c r="AF56" s="21"/>
      <c r="AG56" s="21"/>
      <c r="AH56" s="21"/>
      <c r="AI56" s="13"/>
      <c r="AJ56" s="13"/>
      <c r="AK56" s="21"/>
      <c r="AL56" s="21"/>
      <c r="AM56" s="13"/>
      <c r="AN56" s="13"/>
      <c r="AO56" s="21"/>
      <c r="AP56" s="21"/>
      <c r="AQ56" s="21"/>
      <c r="AR56" s="21"/>
      <c r="AS56" s="13"/>
      <c r="AT56" s="13"/>
      <c r="AU56" s="21"/>
      <c r="AV56" s="21"/>
      <c r="AW56" s="21"/>
      <c r="AX56" s="21"/>
      <c r="AY56" s="13"/>
      <c r="AZ56" s="13"/>
      <c r="BA56" s="21"/>
      <c r="BB56" s="21"/>
      <c r="BC56" s="21"/>
      <c r="BD56" s="21"/>
      <c r="BE56" s="13"/>
      <c r="BF56" s="13"/>
      <c r="BG56" s="21"/>
      <c r="BH56" s="21"/>
      <c r="BI56" s="21"/>
      <c r="BJ56" s="21"/>
      <c r="BK56" s="13"/>
      <c r="BL56" s="13"/>
      <c r="BM56" s="21"/>
      <c r="BN56" s="21"/>
      <c r="BO56" s="21"/>
      <c r="BP56" s="13"/>
      <c r="BQ56" s="21"/>
      <c r="BR56" s="21"/>
      <c r="BS56" s="21"/>
      <c r="BT56" s="21"/>
      <c r="BU56" s="21"/>
      <c r="BV56" s="21"/>
      <c r="BW56" s="21"/>
      <c r="BX56" s="21"/>
      <c r="BY56" s="21"/>
      <c r="BZ56" s="13"/>
      <c r="CA56" s="21"/>
      <c r="CB56" s="21"/>
      <c r="CC56" s="21"/>
      <c r="CD56" s="21"/>
      <c r="CE56" s="21"/>
      <c r="CF56" s="21"/>
      <c r="CG56" s="21"/>
      <c r="CH56" s="21"/>
      <c r="CI56" s="21"/>
      <c r="CJ56" s="21"/>
      <c r="CK56" s="13"/>
      <c r="CL56" s="21"/>
      <c r="CM56" s="21"/>
      <c r="CN56" s="21"/>
      <c r="CO56" s="21"/>
      <c r="CP56" s="21"/>
      <c r="CQ56" s="21"/>
      <c r="CR56" s="21"/>
      <c r="CS56" s="21"/>
      <c r="CT56" s="21"/>
      <c r="CU56" s="21"/>
      <c r="CV56" s="13"/>
      <c r="CW56" s="21"/>
      <c r="CX56" s="21"/>
      <c r="CY56" s="21"/>
      <c r="CZ56" s="21"/>
      <c r="DA56" s="21"/>
      <c r="DB56" s="21"/>
      <c r="DC56" s="21"/>
      <c r="DD56" s="21"/>
      <c r="DE56" s="21"/>
      <c r="DF56" s="21"/>
      <c r="DG56" s="13"/>
      <c r="DH56" s="21"/>
      <c r="DI56" s="21"/>
      <c r="DJ56" s="21"/>
      <c r="DK56" s="21"/>
      <c r="DL56" s="21"/>
      <c r="DM56" s="21"/>
      <c r="DN56" s="21"/>
      <c r="DO56" s="21"/>
      <c r="DP56" s="21"/>
      <c r="DQ56" s="21"/>
      <c r="DR56" s="13"/>
      <c r="DS56" s="21"/>
      <c r="DT56" s="21"/>
      <c r="DU56" s="21"/>
      <c r="DV56" s="13"/>
      <c r="DW56" s="21"/>
      <c r="DX56" s="21"/>
      <c r="DY56" s="21"/>
      <c r="DZ56" s="21"/>
      <c r="EA56" s="21"/>
      <c r="EB56" s="21"/>
      <c r="EC56" s="13"/>
      <c r="ED56" s="21"/>
      <c r="EE56" s="21"/>
      <c r="EF56" s="21"/>
      <c r="EG56" s="21"/>
      <c r="EH56" s="21"/>
      <c r="EI56" s="21"/>
      <c r="EJ56" s="21"/>
      <c r="EK56" s="21"/>
      <c r="EL56" s="21"/>
      <c r="EM56" s="21"/>
      <c r="EN56" s="21"/>
      <c r="EO56" s="21"/>
      <c r="EP56" s="21"/>
    </row>
    <row r="57" spans="1:146" ht="76.5" x14ac:dyDescent="0.2">
      <c r="A57" s="12">
        <v>155</v>
      </c>
      <c r="B57" s="47">
        <v>42520.490983796299</v>
      </c>
      <c r="C57" s="13" t="s">
        <v>336</v>
      </c>
      <c r="D57" s="13" t="s">
        <v>1159</v>
      </c>
      <c r="E57" s="13" t="s">
        <v>1160</v>
      </c>
      <c r="F57" s="13">
        <v>1</v>
      </c>
      <c r="G57" s="13" t="s">
        <v>1161</v>
      </c>
      <c r="H57" s="13" t="s">
        <v>1162</v>
      </c>
      <c r="I57" s="21"/>
      <c r="J57" s="14">
        <f>48224592518</f>
        <v>48224592518</v>
      </c>
      <c r="K57" s="13"/>
      <c r="L57" s="13"/>
      <c r="M57" s="13" t="s">
        <v>1163</v>
      </c>
      <c r="N57" s="21"/>
      <c r="O57" s="13">
        <v>2</v>
      </c>
      <c r="P57" s="50" t="s">
        <v>1164</v>
      </c>
      <c r="Q57" s="13" t="s">
        <v>1165</v>
      </c>
      <c r="R57" s="13">
        <v>4</v>
      </c>
      <c r="S57" s="13" t="s">
        <v>1166</v>
      </c>
      <c r="T57" s="13" t="s">
        <v>1167</v>
      </c>
      <c r="U57" s="13" t="s">
        <v>1168</v>
      </c>
      <c r="V57" s="13" t="s">
        <v>571</v>
      </c>
      <c r="W57" s="13">
        <v>3</v>
      </c>
      <c r="X57" s="21"/>
      <c r="Y57" s="13">
        <v>1</v>
      </c>
      <c r="Z57" s="13" t="s">
        <v>1169</v>
      </c>
      <c r="AA57" s="13">
        <v>2</v>
      </c>
      <c r="AB57" s="21"/>
      <c r="AC57" s="13">
        <v>2</v>
      </c>
      <c r="AD57" s="21"/>
      <c r="AE57" s="13">
        <v>4</v>
      </c>
      <c r="AF57" s="21"/>
      <c r="AG57" s="13">
        <v>3</v>
      </c>
      <c r="AH57" s="21"/>
      <c r="AI57" s="13" t="s">
        <v>435</v>
      </c>
      <c r="AJ57" s="13">
        <v>99</v>
      </c>
      <c r="AK57" s="13" t="s">
        <v>1170</v>
      </c>
      <c r="AL57" s="21"/>
      <c r="AM57" s="13"/>
      <c r="AN57" s="13"/>
      <c r="AO57" s="21"/>
      <c r="AP57" s="21"/>
      <c r="AQ57" s="21"/>
      <c r="AR57" s="21"/>
      <c r="AS57" s="13"/>
      <c r="AT57" s="13"/>
      <c r="AU57" s="21"/>
      <c r="AV57" s="21"/>
      <c r="AW57" s="21"/>
      <c r="AX57" s="21"/>
      <c r="AY57" s="13"/>
      <c r="AZ57" s="13"/>
      <c r="BA57" s="21"/>
      <c r="BB57" s="21"/>
      <c r="BC57" s="21"/>
      <c r="BD57" s="21"/>
      <c r="BE57" s="13"/>
      <c r="BF57" s="13"/>
      <c r="BG57" s="21"/>
      <c r="BH57" s="21"/>
      <c r="BI57" s="21"/>
      <c r="BJ57" s="21"/>
      <c r="BK57" s="13"/>
      <c r="BL57" s="13"/>
      <c r="BM57" s="21"/>
      <c r="BN57" s="21"/>
      <c r="BO57" s="21"/>
      <c r="BP57" s="13">
        <v>99</v>
      </c>
      <c r="BQ57" s="13" t="s">
        <v>1170</v>
      </c>
      <c r="BR57" s="21"/>
      <c r="BS57" s="21"/>
      <c r="BT57" s="21"/>
      <c r="BU57" s="21"/>
      <c r="BV57" s="21"/>
      <c r="BW57" s="21"/>
      <c r="BX57" s="21"/>
      <c r="BY57" s="21"/>
      <c r="BZ57" s="13"/>
      <c r="CA57" s="21"/>
      <c r="CB57" s="21"/>
      <c r="CC57" s="21"/>
      <c r="CD57" s="21"/>
      <c r="CE57" s="21"/>
      <c r="CF57" s="21"/>
      <c r="CG57" s="21"/>
      <c r="CH57" s="21"/>
      <c r="CI57" s="21"/>
      <c r="CJ57" s="21"/>
      <c r="CK57" s="13"/>
      <c r="CL57" s="21"/>
      <c r="CM57" s="21"/>
      <c r="CN57" s="21"/>
      <c r="CO57" s="21"/>
      <c r="CP57" s="21"/>
      <c r="CQ57" s="21"/>
      <c r="CR57" s="21"/>
      <c r="CS57" s="21"/>
      <c r="CT57" s="21"/>
      <c r="CU57" s="21"/>
      <c r="CV57" s="13"/>
      <c r="CW57" s="21"/>
      <c r="CX57" s="21"/>
      <c r="CY57" s="21"/>
      <c r="CZ57" s="21"/>
      <c r="DA57" s="21"/>
      <c r="DB57" s="21"/>
      <c r="DC57" s="21"/>
      <c r="DD57" s="21"/>
      <c r="DE57" s="21"/>
      <c r="DF57" s="21"/>
      <c r="DG57" s="13"/>
      <c r="DH57" s="21"/>
      <c r="DI57" s="21"/>
      <c r="DJ57" s="21"/>
      <c r="DK57" s="21"/>
      <c r="DL57" s="21"/>
      <c r="DM57" s="21"/>
      <c r="DN57" s="21"/>
      <c r="DO57" s="21"/>
      <c r="DP57" s="21"/>
      <c r="DQ57" s="21"/>
      <c r="DR57" s="13"/>
      <c r="DS57" s="21"/>
      <c r="DT57" s="21"/>
      <c r="DU57" s="13">
        <v>1</v>
      </c>
      <c r="DV57" s="13" t="s">
        <v>1171</v>
      </c>
      <c r="DW57" s="13" t="s">
        <v>1172</v>
      </c>
      <c r="DX57" s="13">
        <v>2</v>
      </c>
      <c r="DY57" s="13" t="s">
        <v>1173</v>
      </c>
      <c r="DZ57" s="13" t="s">
        <v>1174</v>
      </c>
      <c r="EA57" s="13" t="s">
        <v>1175</v>
      </c>
      <c r="EB57" s="13">
        <v>1</v>
      </c>
      <c r="EC57" s="13">
        <v>3</v>
      </c>
      <c r="ED57" s="21"/>
      <c r="EE57" s="13">
        <v>1</v>
      </c>
      <c r="EF57" s="13" t="s">
        <v>1176</v>
      </c>
      <c r="EG57" s="13">
        <v>1</v>
      </c>
      <c r="EH57" s="13">
        <v>3</v>
      </c>
      <c r="EI57" s="21"/>
      <c r="EJ57" s="13">
        <v>3</v>
      </c>
      <c r="EK57" s="21"/>
      <c r="EL57" s="21"/>
      <c r="EM57" s="13">
        <v>3</v>
      </c>
      <c r="EN57" s="13">
        <v>1</v>
      </c>
      <c r="EO57" s="13">
        <v>3</v>
      </c>
      <c r="EP57" s="13">
        <v>1</v>
      </c>
    </row>
    <row r="58" spans="1:146" ht="25.5" x14ac:dyDescent="0.2">
      <c r="A58" s="12">
        <v>157</v>
      </c>
      <c r="B58" s="47">
        <v>42521.387789351851</v>
      </c>
      <c r="C58" s="13" t="s">
        <v>336</v>
      </c>
      <c r="D58" s="13" t="s">
        <v>1178</v>
      </c>
      <c r="E58" s="13" t="s">
        <v>1179</v>
      </c>
      <c r="F58" s="13">
        <v>1</v>
      </c>
      <c r="G58" s="13" t="s">
        <v>1180</v>
      </c>
      <c r="H58" s="13" t="s">
        <v>1181</v>
      </c>
      <c r="I58" s="21"/>
      <c r="J58" s="14" t="s">
        <v>1182</v>
      </c>
      <c r="K58" s="13"/>
      <c r="L58" s="13"/>
      <c r="M58" s="13" t="s">
        <v>1183</v>
      </c>
      <c r="N58" s="13" t="s">
        <v>1184</v>
      </c>
      <c r="O58" s="13">
        <v>1</v>
      </c>
      <c r="P58" s="50" t="s">
        <v>1185</v>
      </c>
      <c r="Q58" s="13" t="s">
        <v>1186</v>
      </c>
      <c r="R58" s="13">
        <v>6</v>
      </c>
      <c r="S58" s="13">
        <v>71000</v>
      </c>
      <c r="T58" s="13" t="s">
        <v>1091</v>
      </c>
      <c r="U58" s="13" t="s">
        <v>396</v>
      </c>
      <c r="V58" s="13" t="s">
        <v>499</v>
      </c>
      <c r="W58" s="13" t="s">
        <v>858</v>
      </c>
      <c r="X58" s="13" t="s">
        <v>1187</v>
      </c>
      <c r="Y58" s="13">
        <v>2</v>
      </c>
      <c r="Z58" s="21"/>
      <c r="AA58" s="13">
        <v>2</v>
      </c>
      <c r="AB58" s="21"/>
      <c r="AC58" s="13">
        <v>2</v>
      </c>
      <c r="AD58" s="21"/>
      <c r="AE58" s="13">
        <v>2</v>
      </c>
      <c r="AF58" s="21"/>
      <c r="AG58" s="13">
        <v>2</v>
      </c>
      <c r="AH58" s="21"/>
      <c r="AI58" s="13">
        <v>2</v>
      </c>
      <c r="AJ58" s="13">
        <v>4</v>
      </c>
      <c r="AK58" s="21"/>
      <c r="AL58" s="21"/>
      <c r="AM58" s="13"/>
      <c r="AN58" s="13"/>
      <c r="AO58" s="21"/>
      <c r="AP58" s="21"/>
      <c r="AQ58" s="21"/>
      <c r="AR58" s="21"/>
      <c r="AS58" s="13"/>
      <c r="AT58" s="13"/>
      <c r="AU58" s="21"/>
      <c r="AV58" s="21"/>
      <c r="AW58" s="21"/>
      <c r="AX58" s="21"/>
      <c r="AY58" s="13"/>
      <c r="AZ58" s="13"/>
      <c r="BA58" s="21"/>
      <c r="BB58" s="21"/>
      <c r="BC58" s="21"/>
      <c r="BD58" s="13">
        <v>260</v>
      </c>
      <c r="BE58" s="13">
        <v>2</v>
      </c>
      <c r="BF58" s="13"/>
      <c r="BG58" s="21"/>
      <c r="BH58" s="13">
        <v>2</v>
      </c>
      <c r="BI58" s="21"/>
      <c r="BJ58" s="21"/>
      <c r="BK58" s="13"/>
      <c r="BL58" s="13"/>
      <c r="BM58" s="21"/>
      <c r="BN58" s="21"/>
      <c r="BO58" s="21"/>
      <c r="BP58" s="13">
        <v>4</v>
      </c>
      <c r="BQ58" s="21"/>
      <c r="BR58" s="21"/>
      <c r="BS58" s="21"/>
      <c r="BT58" s="21"/>
      <c r="BU58" s="21"/>
      <c r="BV58" s="21"/>
      <c r="BW58" s="21"/>
      <c r="BX58" s="21"/>
      <c r="BY58" s="21"/>
      <c r="BZ58" s="13"/>
      <c r="CA58" s="21"/>
      <c r="CB58" s="21"/>
      <c r="CC58" s="21"/>
      <c r="CD58" s="21"/>
      <c r="CE58" s="21"/>
      <c r="CF58" s="21"/>
      <c r="CG58" s="21"/>
      <c r="CH58" s="21"/>
      <c r="CI58" s="21"/>
      <c r="CJ58" s="21"/>
      <c r="CK58" s="13"/>
      <c r="CL58" s="21"/>
      <c r="CM58" s="21"/>
      <c r="CN58" s="21"/>
      <c r="CO58" s="21"/>
      <c r="CP58" s="21"/>
      <c r="CQ58" s="21"/>
      <c r="CR58" s="21"/>
      <c r="CS58" s="21"/>
      <c r="CT58" s="21"/>
      <c r="CU58" s="21"/>
      <c r="CV58" s="13"/>
      <c r="CW58" s="21"/>
      <c r="CX58" s="21"/>
      <c r="CY58" s="21"/>
      <c r="CZ58" s="13">
        <v>2</v>
      </c>
      <c r="DA58" s="21"/>
      <c r="DB58" s="21"/>
      <c r="DC58" s="21"/>
      <c r="DD58" s="21"/>
      <c r="DE58" s="13">
        <v>99</v>
      </c>
      <c r="DF58" s="21"/>
      <c r="DG58" s="13" t="s">
        <v>461</v>
      </c>
      <c r="DH58" s="13">
        <v>5</v>
      </c>
      <c r="DI58" s="21"/>
      <c r="DJ58" s="21"/>
      <c r="DK58" s="21"/>
      <c r="DL58" s="21"/>
      <c r="DM58" s="21"/>
      <c r="DN58" s="21"/>
      <c r="DO58" s="21"/>
      <c r="DP58" s="21"/>
      <c r="DQ58" s="21"/>
      <c r="DR58" s="13"/>
      <c r="DS58" s="21"/>
      <c r="DT58" s="21"/>
      <c r="DU58" s="21"/>
      <c r="DV58" s="13"/>
      <c r="DW58" s="21"/>
      <c r="DX58" s="21"/>
      <c r="DY58" s="21"/>
      <c r="DZ58" s="21"/>
      <c r="EA58" s="21"/>
      <c r="EB58" s="13">
        <v>999</v>
      </c>
      <c r="EC58" s="13"/>
      <c r="ED58" s="21"/>
      <c r="EE58" s="13">
        <v>2</v>
      </c>
      <c r="EF58" s="21"/>
      <c r="EG58" s="13">
        <v>2</v>
      </c>
      <c r="EH58" s="13">
        <v>1</v>
      </c>
      <c r="EI58" s="21"/>
      <c r="EJ58" s="13">
        <v>1</v>
      </c>
      <c r="EK58" s="21"/>
      <c r="EL58" s="21"/>
      <c r="EM58" s="13">
        <v>1</v>
      </c>
      <c r="EN58" s="13">
        <v>1</v>
      </c>
      <c r="EO58" s="13">
        <v>3</v>
      </c>
      <c r="EP58" s="13">
        <v>2</v>
      </c>
    </row>
    <row r="59" spans="1:146" ht="76.5" x14ac:dyDescent="0.2">
      <c r="A59" s="12">
        <v>158</v>
      </c>
      <c r="B59" s="47">
        <v>42521.400648148148</v>
      </c>
      <c r="C59" s="13" t="s">
        <v>336</v>
      </c>
      <c r="D59" s="13" t="s">
        <v>1188</v>
      </c>
      <c r="E59" s="13" t="s">
        <v>1189</v>
      </c>
      <c r="F59" s="13">
        <v>1</v>
      </c>
      <c r="G59" s="13" t="s">
        <v>1190</v>
      </c>
      <c r="H59" s="13" t="s">
        <v>1191</v>
      </c>
      <c r="I59" s="21"/>
      <c r="J59" s="14">
        <f>35722802934</f>
        <v>35722802934</v>
      </c>
      <c r="K59" s="13"/>
      <c r="L59" s="13"/>
      <c r="M59" s="13" t="s">
        <v>1192</v>
      </c>
      <c r="N59" s="13" t="s">
        <v>1193</v>
      </c>
      <c r="O59" s="13">
        <v>1</v>
      </c>
      <c r="P59" s="50" t="s">
        <v>1194</v>
      </c>
      <c r="Q59" s="13" t="s">
        <v>1195</v>
      </c>
      <c r="R59" s="13">
        <v>28</v>
      </c>
      <c r="S59" s="13">
        <v>1088</v>
      </c>
      <c r="T59" s="13" t="s">
        <v>1196</v>
      </c>
      <c r="U59" s="13" t="s">
        <v>467</v>
      </c>
      <c r="V59" s="13" t="s">
        <v>390</v>
      </c>
      <c r="W59" s="13" t="s">
        <v>583</v>
      </c>
      <c r="X59" s="13" t="s">
        <v>1197</v>
      </c>
      <c r="Y59" s="13">
        <v>2</v>
      </c>
      <c r="Z59" s="21"/>
      <c r="AA59" s="13">
        <v>2</v>
      </c>
      <c r="AB59" s="21"/>
      <c r="AC59" s="13">
        <v>2</v>
      </c>
      <c r="AD59" s="21"/>
      <c r="AE59" s="13">
        <v>1</v>
      </c>
      <c r="AF59" s="21"/>
      <c r="AG59" s="13">
        <v>1</v>
      </c>
      <c r="AH59" s="21"/>
      <c r="AI59" s="13" t="s">
        <v>571</v>
      </c>
      <c r="AJ59" s="13" t="s">
        <v>671</v>
      </c>
      <c r="AK59" s="21"/>
      <c r="AL59" s="13" t="s">
        <v>1198</v>
      </c>
      <c r="AM59" s="13">
        <v>2</v>
      </c>
      <c r="AN59" s="13"/>
      <c r="AO59" s="21"/>
      <c r="AP59" s="13">
        <v>1</v>
      </c>
      <c r="AQ59" s="13" t="s">
        <v>369</v>
      </c>
      <c r="AR59" s="13">
        <v>1</v>
      </c>
      <c r="AS59" s="13">
        <v>2</v>
      </c>
      <c r="AT59" s="13"/>
      <c r="AU59" s="21"/>
      <c r="AV59" s="13">
        <v>1</v>
      </c>
      <c r="AW59" s="13" t="s">
        <v>369</v>
      </c>
      <c r="AX59" s="21"/>
      <c r="AY59" s="13"/>
      <c r="AZ59" s="13"/>
      <c r="BA59" s="21"/>
      <c r="BB59" s="21"/>
      <c r="BC59" s="21"/>
      <c r="BD59" s="21"/>
      <c r="BE59" s="13"/>
      <c r="BF59" s="13"/>
      <c r="BG59" s="21"/>
      <c r="BH59" s="21"/>
      <c r="BI59" s="21"/>
      <c r="BJ59" s="13">
        <v>3</v>
      </c>
      <c r="BK59" s="13">
        <v>2</v>
      </c>
      <c r="BL59" s="13"/>
      <c r="BM59" s="21"/>
      <c r="BN59" s="13">
        <v>1</v>
      </c>
      <c r="BO59" s="13" t="s">
        <v>369</v>
      </c>
      <c r="BP59" s="13" t="s">
        <v>671</v>
      </c>
      <c r="BQ59" s="21"/>
      <c r="BR59" s="13" t="s">
        <v>1199</v>
      </c>
      <c r="BS59" s="13">
        <v>1</v>
      </c>
      <c r="BT59" s="21"/>
      <c r="BU59" s="13" t="s">
        <v>1200</v>
      </c>
      <c r="BV59" s="13">
        <v>1970</v>
      </c>
      <c r="BW59" s="13" t="s">
        <v>394</v>
      </c>
      <c r="BX59" s="13">
        <v>99</v>
      </c>
      <c r="BY59" s="13" t="s">
        <v>1201</v>
      </c>
      <c r="BZ59" s="13" t="s">
        <v>390</v>
      </c>
      <c r="CA59" s="13">
        <v>4</v>
      </c>
      <c r="CB59" s="21"/>
      <c r="CC59" s="13" t="s">
        <v>1202</v>
      </c>
      <c r="CD59" s="13">
        <v>1</v>
      </c>
      <c r="CE59" s="21"/>
      <c r="CF59" s="13" t="s">
        <v>1200</v>
      </c>
      <c r="CG59" s="13">
        <v>1980</v>
      </c>
      <c r="CH59" s="13" t="s">
        <v>394</v>
      </c>
      <c r="CI59" s="13">
        <v>99</v>
      </c>
      <c r="CJ59" s="13" t="s">
        <v>1203</v>
      </c>
      <c r="CK59" s="13" t="s">
        <v>390</v>
      </c>
      <c r="CL59" s="13">
        <v>4</v>
      </c>
      <c r="CM59" s="21"/>
      <c r="CN59" s="21"/>
      <c r="CO59" s="21"/>
      <c r="CP59" s="21"/>
      <c r="CQ59" s="21"/>
      <c r="CR59" s="21"/>
      <c r="CS59" s="21"/>
      <c r="CT59" s="21"/>
      <c r="CU59" s="21"/>
      <c r="CV59" s="13"/>
      <c r="CW59" s="21"/>
      <c r="CX59" s="21"/>
      <c r="CY59" s="21"/>
      <c r="CZ59" s="21"/>
      <c r="DA59" s="21"/>
      <c r="DB59" s="21"/>
      <c r="DC59" s="21"/>
      <c r="DD59" s="21"/>
      <c r="DE59" s="21"/>
      <c r="DF59" s="21"/>
      <c r="DG59" s="13"/>
      <c r="DH59" s="21"/>
      <c r="DI59" s="21"/>
      <c r="DJ59" s="13" t="s">
        <v>1204</v>
      </c>
      <c r="DK59" s="13">
        <v>1</v>
      </c>
      <c r="DL59" s="21"/>
      <c r="DM59" s="13" t="s">
        <v>1200</v>
      </c>
      <c r="DN59" s="13">
        <v>1990</v>
      </c>
      <c r="DO59" s="13" t="s">
        <v>394</v>
      </c>
      <c r="DP59" s="13">
        <v>99</v>
      </c>
      <c r="DQ59" s="13" t="s">
        <v>1205</v>
      </c>
      <c r="DR59" s="13" t="s">
        <v>461</v>
      </c>
      <c r="DS59" s="21"/>
      <c r="DT59" s="21"/>
      <c r="DU59" s="13">
        <v>1</v>
      </c>
      <c r="DV59" s="13" t="s">
        <v>1206</v>
      </c>
      <c r="DW59" s="13" t="s">
        <v>1207</v>
      </c>
      <c r="DX59" s="13">
        <v>2</v>
      </c>
      <c r="DY59" s="13" t="s">
        <v>1208</v>
      </c>
      <c r="DZ59" s="13" t="s">
        <v>1209</v>
      </c>
      <c r="EA59" s="21"/>
      <c r="EB59" s="13">
        <v>2</v>
      </c>
      <c r="EC59" s="13"/>
      <c r="ED59" s="21"/>
      <c r="EE59" s="13">
        <v>2</v>
      </c>
      <c r="EF59" s="21"/>
      <c r="EG59" s="13">
        <v>2</v>
      </c>
      <c r="EH59" s="13">
        <v>3</v>
      </c>
      <c r="EI59" s="13" t="s">
        <v>1210</v>
      </c>
      <c r="EJ59" s="13">
        <v>3</v>
      </c>
      <c r="EK59" s="13" t="s">
        <v>1211</v>
      </c>
      <c r="EL59" s="13" t="s">
        <v>483</v>
      </c>
      <c r="EM59" s="13">
        <v>1</v>
      </c>
      <c r="EN59" s="13">
        <v>1</v>
      </c>
      <c r="EO59" s="13">
        <v>3</v>
      </c>
      <c r="EP59" s="13">
        <v>1</v>
      </c>
    </row>
    <row r="60" spans="1:146" ht="51" x14ac:dyDescent="0.2">
      <c r="A60" s="12">
        <v>163</v>
      </c>
      <c r="B60" s="47">
        <v>42522.298877314817</v>
      </c>
      <c r="C60" s="13" t="s">
        <v>336</v>
      </c>
      <c r="D60" s="13" t="s">
        <v>1212</v>
      </c>
      <c r="E60" s="13" t="s">
        <v>1213</v>
      </c>
      <c r="F60" s="13">
        <v>2</v>
      </c>
      <c r="G60" s="13" t="s">
        <v>1214</v>
      </c>
      <c r="H60" s="13" t="s">
        <v>1215</v>
      </c>
      <c r="I60" s="21"/>
      <c r="J60" s="14" t="s">
        <v>1216</v>
      </c>
      <c r="K60" s="13"/>
      <c r="L60" s="13"/>
      <c r="M60" s="13" t="s">
        <v>1217</v>
      </c>
      <c r="N60" s="13" t="s">
        <v>1218</v>
      </c>
      <c r="O60" s="13">
        <v>2</v>
      </c>
      <c r="P60" s="50" t="s">
        <v>1219</v>
      </c>
      <c r="Q60" s="13" t="s">
        <v>529</v>
      </c>
      <c r="R60" s="13" t="s">
        <v>558</v>
      </c>
      <c r="S60" s="13" t="s">
        <v>1220</v>
      </c>
      <c r="T60" s="13" t="s">
        <v>457</v>
      </c>
      <c r="U60" s="13" t="s">
        <v>431</v>
      </c>
      <c r="V60" s="13">
        <v>2</v>
      </c>
      <c r="W60" s="13">
        <v>1</v>
      </c>
      <c r="X60" s="21"/>
      <c r="Y60" s="13">
        <v>1</v>
      </c>
      <c r="Z60" s="21"/>
      <c r="AA60" s="13">
        <v>999</v>
      </c>
      <c r="AB60" s="21"/>
      <c r="AC60" s="13">
        <v>2</v>
      </c>
      <c r="AD60" s="21"/>
      <c r="AE60" s="13">
        <v>2</v>
      </c>
      <c r="AF60" s="21"/>
      <c r="AG60" s="13">
        <v>2</v>
      </c>
      <c r="AH60" s="21"/>
      <c r="AI60" s="13" t="s">
        <v>461</v>
      </c>
      <c r="AJ60" s="13">
        <v>1</v>
      </c>
      <c r="AK60" s="21"/>
      <c r="AL60" s="13">
        <v>1</v>
      </c>
      <c r="AM60" s="13">
        <v>1</v>
      </c>
      <c r="AN60" s="13"/>
      <c r="AO60" s="21"/>
      <c r="AP60" s="13">
        <v>2</v>
      </c>
      <c r="AQ60" s="21"/>
      <c r="AR60" s="21"/>
      <c r="AS60" s="13"/>
      <c r="AT60" s="13"/>
      <c r="AU60" s="21"/>
      <c r="AV60" s="21"/>
      <c r="AW60" s="21"/>
      <c r="AX60" s="21"/>
      <c r="AY60" s="13"/>
      <c r="AZ60" s="13"/>
      <c r="BA60" s="21"/>
      <c r="BB60" s="21"/>
      <c r="BC60" s="21"/>
      <c r="BD60" s="21"/>
      <c r="BE60" s="13"/>
      <c r="BF60" s="13"/>
      <c r="BG60" s="21"/>
      <c r="BH60" s="21"/>
      <c r="BI60" s="21"/>
      <c r="BJ60" s="21"/>
      <c r="BK60" s="13"/>
      <c r="BL60" s="13"/>
      <c r="BM60" s="21"/>
      <c r="BN60" s="21"/>
      <c r="BO60" s="21"/>
      <c r="BP60" s="13">
        <v>1</v>
      </c>
      <c r="BQ60" s="21"/>
      <c r="BR60" s="13" t="s">
        <v>1221</v>
      </c>
      <c r="BS60" s="13">
        <v>1</v>
      </c>
      <c r="BT60" s="21"/>
      <c r="BU60" s="13" t="s">
        <v>1222</v>
      </c>
      <c r="BV60" s="21"/>
      <c r="BW60" s="13" t="s">
        <v>394</v>
      </c>
      <c r="BX60" s="13">
        <v>1</v>
      </c>
      <c r="BY60" s="21"/>
      <c r="BZ60" s="13">
        <v>2</v>
      </c>
      <c r="CA60" s="13">
        <v>1</v>
      </c>
      <c r="CB60" s="21"/>
      <c r="CC60" s="21"/>
      <c r="CD60" s="21"/>
      <c r="CE60" s="21"/>
      <c r="CF60" s="21"/>
      <c r="CG60" s="21"/>
      <c r="CH60" s="21"/>
      <c r="CI60" s="21"/>
      <c r="CJ60" s="21"/>
      <c r="CK60" s="13"/>
      <c r="CL60" s="21"/>
      <c r="CM60" s="21"/>
      <c r="CN60" s="21"/>
      <c r="CO60" s="21"/>
      <c r="CP60" s="21"/>
      <c r="CQ60" s="21"/>
      <c r="CR60" s="21"/>
      <c r="CS60" s="21"/>
      <c r="CT60" s="21"/>
      <c r="CU60" s="21"/>
      <c r="CV60" s="13"/>
      <c r="CW60" s="21"/>
      <c r="CX60" s="21"/>
      <c r="CY60" s="21"/>
      <c r="CZ60" s="21"/>
      <c r="DA60" s="21"/>
      <c r="DB60" s="21"/>
      <c r="DC60" s="21"/>
      <c r="DD60" s="21"/>
      <c r="DE60" s="21"/>
      <c r="DF60" s="21"/>
      <c r="DG60" s="13"/>
      <c r="DH60" s="21"/>
      <c r="DI60" s="21"/>
      <c r="DJ60" s="21"/>
      <c r="DK60" s="21"/>
      <c r="DL60" s="21"/>
      <c r="DM60" s="21"/>
      <c r="DN60" s="21"/>
      <c r="DO60" s="21"/>
      <c r="DP60" s="21"/>
      <c r="DQ60" s="21"/>
      <c r="DR60" s="13"/>
      <c r="DS60" s="21"/>
      <c r="DT60" s="21"/>
      <c r="DU60" s="21"/>
      <c r="DV60" s="13"/>
      <c r="DW60" s="21"/>
      <c r="DX60" s="21"/>
      <c r="DY60" s="21"/>
      <c r="DZ60" s="21"/>
      <c r="EA60" s="21"/>
      <c r="EB60" s="13">
        <v>999</v>
      </c>
      <c r="EC60" s="13"/>
      <c r="ED60" s="21"/>
      <c r="EE60" s="13">
        <v>999</v>
      </c>
      <c r="EF60" s="21"/>
      <c r="EG60" s="13">
        <v>2</v>
      </c>
      <c r="EH60" s="13">
        <v>999</v>
      </c>
      <c r="EI60" s="21"/>
      <c r="EJ60" s="13">
        <v>999</v>
      </c>
      <c r="EK60" s="21"/>
      <c r="EL60" s="21"/>
      <c r="EM60" s="13">
        <v>1</v>
      </c>
      <c r="EN60" s="13">
        <v>1</v>
      </c>
      <c r="EO60" s="13">
        <v>3</v>
      </c>
      <c r="EP60" s="13">
        <v>1</v>
      </c>
    </row>
    <row r="61" spans="1:146" ht="89.25" x14ac:dyDescent="0.2">
      <c r="A61" s="12">
        <v>165</v>
      </c>
      <c r="B61" s="47">
        <v>42522.314131944448</v>
      </c>
      <c r="C61" s="13" t="s">
        <v>336</v>
      </c>
      <c r="D61" s="13" t="s">
        <v>1223</v>
      </c>
      <c r="E61" s="13" t="s">
        <v>1224</v>
      </c>
      <c r="F61" s="13">
        <v>1</v>
      </c>
      <c r="G61" s="13" t="s">
        <v>1225</v>
      </c>
      <c r="H61" s="13" t="s">
        <v>1226</v>
      </c>
      <c r="I61" s="21"/>
      <c r="J61" s="14">
        <f>302105220811</f>
        <v>302105220811</v>
      </c>
      <c r="K61" s="13"/>
      <c r="L61" s="13"/>
      <c r="M61" s="13" t="s">
        <v>1227</v>
      </c>
      <c r="N61" s="13" t="s">
        <v>1228</v>
      </c>
      <c r="O61" s="13">
        <v>3</v>
      </c>
      <c r="P61" s="50" t="s">
        <v>1229</v>
      </c>
      <c r="Q61" s="13" t="s">
        <v>1230</v>
      </c>
      <c r="R61" s="13" t="s">
        <v>1231</v>
      </c>
      <c r="S61" s="13">
        <v>10436</v>
      </c>
      <c r="T61" s="13" t="s">
        <v>728</v>
      </c>
      <c r="U61" s="13" t="s">
        <v>431</v>
      </c>
      <c r="V61" s="13" t="s">
        <v>671</v>
      </c>
      <c r="W61" s="13">
        <v>4</v>
      </c>
      <c r="X61" s="21"/>
      <c r="Y61" s="13">
        <v>1</v>
      </c>
      <c r="Z61" s="50" t="s">
        <v>1232</v>
      </c>
      <c r="AA61" s="13">
        <v>999</v>
      </c>
      <c r="AB61" s="21"/>
      <c r="AC61" s="13">
        <v>2</v>
      </c>
      <c r="AD61" s="21"/>
      <c r="AE61" s="13">
        <v>1</v>
      </c>
      <c r="AF61" s="21"/>
      <c r="AG61" s="13">
        <v>1</v>
      </c>
      <c r="AH61" s="21"/>
      <c r="AI61" s="13">
        <v>2</v>
      </c>
      <c r="AJ61" s="13" t="s">
        <v>373</v>
      </c>
      <c r="AK61" s="21"/>
      <c r="AL61" s="13" t="s">
        <v>1233</v>
      </c>
      <c r="AM61" s="13">
        <v>2</v>
      </c>
      <c r="AN61" s="13"/>
      <c r="AO61" s="21"/>
      <c r="AP61" s="13">
        <v>1</v>
      </c>
      <c r="AQ61" s="13" t="s">
        <v>1234</v>
      </c>
      <c r="AR61" s="21"/>
      <c r="AS61" s="13"/>
      <c r="AT61" s="13"/>
      <c r="AU61" s="21"/>
      <c r="AV61" s="21"/>
      <c r="AW61" s="21"/>
      <c r="AX61" s="13" t="s">
        <v>1235</v>
      </c>
      <c r="AY61" s="13">
        <v>2</v>
      </c>
      <c r="AZ61" s="13" t="s">
        <v>1234</v>
      </c>
      <c r="BA61" s="21"/>
      <c r="BB61" s="13">
        <v>1</v>
      </c>
      <c r="BC61" s="21"/>
      <c r="BD61" s="21"/>
      <c r="BE61" s="13"/>
      <c r="BF61" s="13"/>
      <c r="BG61" s="21"/>
      <c r="BH61" s="21"/>
      <c r="BI61" s="21"/>
      <c r="BJ61" s="21"/>
      <c r="BK61" s="13"/>
      <c r="BL61" s="13"/>
      <c r="BM61" s="21"/>
      <c r="BN61" s="21"/>
      <c r="BO61" s="21"/>
      <c r="BP61" s="13" t="s">
        <v>373</v>
      </c>
      <c r="BQ61" s="21"/>
      <c r="BR61" s="13" t="s">
        <v>1236</v>
      </c>
      <c r="BS61" s="13">
        <v>1</v>
      </c>
      <c r="BT61" s="13" t="s">
        <v>1234</v>
      </c>
      <c r="BU61" s="13" t="s">
        <v>1237</v>
      </c>
      <c r="BV61" s="13">
        <v>1970</v>
      </c>
      <c r="BW61" s="13" t="s">
        <v>394</v>
      </c>
      <c r="BX61" s="13" t="s">
        <v>417</v>
      </c>
      <c r="BY61" s="13" t="s">
        <v>1238</v>
      </c>
      <c r="BZ61" s="13">
        <v>2</v>
      </c>
      <c r="CA61" s="13">
        <v>99</v>
      </c>
      <c r="CB61" s="13" t="s">
        <v>1239</v>
      </c>
      <c r="CC61" s="21"/>
      <c r="CD61" s="21"/>
      <c r="CE61" s="21"/>
      <c r="CF61" s="21"/>
      <c r="CG61" s="21"/>
      <c r="CH61" s="21"/>
      <c r="CI61" s="21"/>
      <c r="CJ61" s="21"/>
      <c r="CK61" s="13"/>
      <c r="CL61" s="21"/>
      <c r="CM61" s="21"/>
      <c r="CN61" s="13" t="s">
        <v>1240</v>
      </c>
      <c r="CO61" s="13">
        <v>1</v>
      </c>
      <c r="CP61" s="13" t="s">
        <v>1234</v>
      </c>
      <c r="CQ61" s="13" t="s">
        <v>1237</v>
      </c>
      <c r="CR61" s="13">
        <v>1970</v>
      </c>
      <c r="CS61" s="13" t="s">
        <v>394</v>
      </c>
      <c r="CT61" s="51">
        <v>36192</v>
      </c>
      <c r="CU61" s="13" t="s">
        <v>1241</v>
      </c>
      <c r="CV61" s="13">
        <v>2</v>
      </c>
      <c r="CW61" s="13">
        <v>99</v>
      </c>
      <c r="CX61" s="13" t="s">
        <v>1239</v>
      </c>
      <c r="CY61" s="21"/>
      <c r="CZ61" s="21"/>
      <c r="DA61" s="21"/>
      <c r="DB61" s="21"/>
      <c r="DC61" s="21"/>
      <c r="DD61" s="21"/>
      <c r="DE61" s="21"/>
      <c r="DF61" s="21"/>
      <c r="DG61" s="13"/>
      <c r="DH61" s="21"/>
      <c r="DI61" s="21"/>
      <c r="DJ61" s="21"/>
      <c r="DK61" s="21"/>
      <c r="DL61" s="21"/>
      <c r="DM61" s="21"/>
      <c r="DN61" s="21"/>
      <c r="DO61" s="21"/>
      <c r="DP61" s="21"/>
      <c r="DQ61" s="21"/>
      <c r="DR61" s="13"/>
      <c r="DS61" s="21"/>
      <c r="DT61" s="21"/>
      <c r="DU61" s="21"/>
      <c r="DV61" s="13"/>
      <c r="DW61" s="21"/>
      <c r="DX61" s="21"/>
      <c r="DY61" s="21"/>
      <c r="DZ61" s="21"/>
      <c r="EA61" s="21"/>
      <c r="EB61" s="13">
        <v>999</v>
      </c>
      <c r="EC61" s="13"/>
      <c r="ED61" s="21"/>
      <c r="EE61" s="13">
        <v>999</v>
      </c>
      <c r="EF61" s="21"/>
      <c r="EG61" s="13">
        <v>1</v>
      </c>
      <c r="EH61" s="13">
        <v>999</v>
      </c>
      <c r="EI61" s="21"/>
      <c r="EJ61" s="13">
        <v>999</v>
      </c>
      <c r="EK61" s="21"/>
      <c r="EL61" s="13" t="s">
        <v>440</v>
      </c>
      <c r="EM61" s="13">
        <v>3</v>
      </c>
      <c r="EN61" s="13">
        <v>999</v>
      </c>
      <c r="EO61" s="13">
        <v>1</v>
      </c>
      <c r="EP61" s="13">
        <v>2</v>
      </c>
    </row>
    <row r="62" spans="1:146" ht="12.75" x14ac:dyDescent="0.2">
      <c r="A62" s="12">
        <v>166</v>
      </c>
      <c r="B62" s="47">
        <v>42522.338726851849</v>
      </c>
      <c r="C62" s="13" t="s">
        <v>336</v>
      </c>
      <c r="D62" s="13" t="s">
        <v>446</v>
      </c>
      <c r="E62" s="13" t="s">
        <v>1242</v>
      </c>
      <c r="F62" s="13">
        <v>1</v>
      </c>
      <c r="G62" s="13" t="s">
        <v>1243</v>
      </c>
      <c r="H62" s="13" t="s">
        <v>1244</v>
      </c>
      <c r="I62" s="21"/>
      <c r="J62" s="14" t="s">
        <v>1245</v>
      </c>
      <c r="K62" s="13"/>
      <c r="L62" s="13"/>
      <c r="M62" s="13" t="s">
        <v>1246</v>
      </c>
      <c r="N62" s="21"/>
      <c r="O62" s="13">
        <v>3</v>
      </c>
      <c r="P62" s="50" t="s">
        <v>1247</v>
      </c>
      <c r="Q62" s="13" t="s">
        <v>1248</v>
      </c>
      <c r="R62" s="13">
        <v>32</v>
      </c>
      <c r="S62" s="13" t="s">
        <v>1249</v>
      </c>
      <c r="T62" s="13" t="s">
        <v>457</v>
      </c>
      <c r="U62" s="13" t="s">
        <v>431</v>
      </c>
      <c r="V62" s="13" t="s">
        <v>390</v>
      </c>
      <c r="W62" s="13" t="s">
        <v>571</v>
      </c>
      <c r="X62" s="21"/>
      <c r="Y62" s="13">
        <v>1</v>
      </c>
      <c r="Z62" s="21"/>
      <c r="AA62" s="13">
        <v>1</v>
      </c>
      <c r="AB62" s="21"/>
      <c r="AC62" s="13">
        <v>2</v>
      </c>
      <c r="AD62" s="21"/>
      <c r="AE62" s="13">
        <v>4</v>
      </c>
      <c r="AF62" s="21"/>
      <c r="AG62" s="13">
        <v>4</v>
      </c>
      <c r="AH62" s="21"/>
      <c r="AI62" s="13" t="s">
        <v>571</v>
      </c>
      <c r="AJ62" s="13">
        <v>99</v>
      </c>
      <c r="AK62" s="21"/>
      <c r="AL62" s="21"/>
      <c r="AM62" s="13"/>
      <c r="AN62" s="13"/>
      <c r="AO62" s="21"/>
      <c r="AP62" s="21"/>
      <c r="AQ62" s="21"/>
      <c r="AR62" s="21"/>
      <c r="AS62" s="13"/>
      <c r="AT62" s="13"/>
      <c r="AU62" s="21"/>
      <c r="AV62" s="21"/>
      <c r="AW62" s="21"/>
      <c r="AX62" s="21"/>
      <c r="AY62" s="13"/>
      <c r="AZ62" s="13"/>
      <c r="BA62" s="21"/>
      <c r="BB62" s="21"/>
      <c r="BC62" s="21"/>
      <c r="BD62" s="21"/>
      <c r="BE62" s="13"/>
      <c r="BF62" s="13"/>
      <c r="BG62" s="21"/>
      <c r="BH62" s="21"/>
      <c r="BI62" s="21"/>
      <c r="BJ62" s="21"/>
      <c r="BK62" s="13"/>
      <c r="BL62" s="13"/>
      <c r="BM62" s="21"/>
      <c r="BN62" s="21"/>
      <c r="BO62" s="21"/>
      <c r="BP62" s="13">
        <v>99</v>
      </c>
      <c r="BQ62" s="21"/>
      <c r="BR62" s="21"/>
      <c r="BS62" s="21"/>
      <c r="BT62" s="21"/>
      <c r="BU62" s="21"/>
      <c r="BV62" s="21"/>
      <c r="BW62" s="21"/>
      <c r="BX62" s="21"/>
      <c r="BY62" s="21"/>
      <c r="BZ62" s="13"/>
      <c r="CA62" s="21"/>
      <c r="CB62" s="21"/>
      <c r="CC62" s="21"/>
      <c r="CD62" s="21"/>
      <c r="CE62" s="21"/>
      <c r="CF62" s="21"/>
      <c r="CG62" s="21"/>
      <c r="CH62" s="21"/>
      <c r="CI62" s="21"/>
      <c r="CJ62" s="21"/>
      <c r="CK62" s="13"/>
      <c r="CL62" s="21"/>
      <c r="CM62" s="21"/>
      <c r="CN62" s="21"/>
      <c r="CO62" s="21"/>
      <c r="CP62" s="21"/>
      <c r="CQ62" s="21"/>
      <c r="CR62" s="21"/>
      <c r="CS62" s="21"/>
      <c r="CT62" s="21"/>
      <c r="CU62" s="21"/>
      <c r="CV62" s="13"/>
      <c r="CW62" s="21"/>
      <c r="CX62" s="21"/>
      <c r="CY62" s="21"/>
      <c r="CZ62" s="21"/>
      <c r="DA62" s="21"/>
      <c r="DB62" s="21"/>
      <c r="DC62" s="21"/>
      <c r="DD62" s="21"/>
      <c r="DE62" s="21"/>
      <c r="DF62" s="21"/>
      <c r="DG62" s="13"/>
      <c r="DH62" s="21"/>
      <c r="DI62" s="21"/>
      <c r="DJ62" s="21"/>
      <c r="DK62" s="21"/>
      <c r="DL62" s="21"/>
      <c r="DM62" s="21"/>
      <c r="DN62" s="21"/>
      <c r="DO62" s="21"/>
      <c r="DP62" s="21"/>
      <c r="DQ62" s="21"/>
      <c r="DR62" s="13"/>
      <c r="DS62" s="21"/>
      <c r="DT62" s="21"/>
      <c r="DU62" s="13">
        <v>1</v>
      </c>
      <c r="DV62" s="13" t="s">
        <v>1251</v>
      </c>
      <c r="DW62" s="21"/>
      <c r="DX62" s="13">
        <v>2</v>
      </c>
      <c r="DY62" s="21"/>
      <c r="DZ62" s="21"/>
      <c r="EA62" s="21"/>
      <c r="EB62" s="13">
        <v>1</v>
      </c>
      <c r="EC62" s="13" t="s">
        <v>390</v>
      </c>
      <c r="ED62" s="21"/>
      <c r="EE62" s="13">
        <v>1</v>
      </c>
      <c r="EF62" s="21"/>
      <c r="EG62" s="13">
        <v>1</v>
      </c>
      <c r="EH62" s="13">
        <v>3</v>
      </c>
      <c r="EI62" s="21"/>
      <c r="EJ62" s="13">
        <v>3</v>
      </c>
      <c r="EK62" s="21"/>
      <c r="EL62" s="21"/>
      <c r="EM62" s="13">
        <v>1</v>
      </c>
      <c r="EN62" s="13">
        <v>1</v>
      </c>
      <c r="EO62" s="13">
        <v>3</v>
      </c>
      <c r="EP62" s="13">
        <v>1</v>
      </c>
    </row>
    <row r="63" spans="1:146" ht="63.75" x14ac:dyDescent="0.2">
      <c r="A63" s="12">
        <v>168</v>
      </c>
      <c r="B63" s="47">
        <v>42522.491249999999</v>
      </c>
      <c r="C63" s="13" t="s">
        <v>336</v>
      </c>
      <c r="D63" s="13" t="s">
        <v>1252</v>
      </c>
      <c r="E63" s="13" t="s">
        <v>1253</v>
      </c>
      <c r="F63" s="13">
        <v>1</v>
      </c>
      <c r="G63" s="13" t="s">
        <v>1254</v>
      </c>
      <c r="H63" s="13" t="s">
        <v>1255</v>
      </c>
      <c r="I63" s="13" t="s">
        <v>1256</v>
      </c>
      <c r="J63" s="14">
        <f>96264892408</f>
        <v>96264892408</v>
      </c>
      <c r="K63" s="13">
        <f>96264894408</f>
        <v>96264894408</v>
      </c>
      <c r="L63" s="13">
        <f>96264894409</f>
        <v>96264894409</v>
      </c>
      <c r="M63" s="13" t="s">
        <v>1257</v>
      </c>
      <c r="N63" s="13" t="s">
        <v>1258</v>
      </c>
      <c r="O63" s="13">
        <v>1</v>
      </c>
      <c r="P63" s="50" t="s">
        <v>1259</v>
      </c>
      <c r="Q63" s="13" t="s">
        <v>1260</v>
      </c>
      <c r="R63" s="13">
        <v>0</v>
      </c>
      <c r="S63" s="13">
        <v>11134</v>
      </c>
      <c r="T63" s="13" t="s">
        <v>1261</v>
      </c>
      <c r="U63" s="13" t="s">
        <v>412</v>
      </c>
      <c r="V63" s="13" t="s">
        <v>365</v>
      </c>
      <c r="W63" s="13">
        <v>1</v>
      </c>
      <c r="X63" s="21"/>
      <c r="Y63" s="13">
        <v>2</v>
      </c>
      <c r="Z63" s="21"/>
      <c r="AA63" s="13">
        <v>2</v>
      </c>
      <c r="AB63" s="21"/>
      <c r="AC63" s="13">
        <v>2</v>
      </c>
      <c r="AD63" s="21"/>
      <c r="AE63" s="13">
        <v>1</v>
      </c>
      <c r="AF63" s="21"/>
      <c r="AG63" s="13">
        <v>1</v>
      </c>
      <c r="AH63" s="21"/>
      <c r="AI63" s="13">
        <v>2</v>
      </c>
      <c r="AJ63" s="13">
        <v>1</v>
      </c>
      <c r="AK63" s="21"/>
      <c r="AL63" s="13">
        <v>25</v>
      </c>
      <c r="AM63" s="13">
        <v>2</v>
      </c>
      <c r="AN63" s="13"/>
      <c r="AO63" s="21"/>
      <c r="AP63" s="13">
        <v>1</v>
      </c>
      <c r="AQ63" s="21"/>
      <c r="AR63" s="21"/>
      <c r="AS63" s="13"/>
      <c r="AT63" s="13"/>
      <c r="AU63" s="21"/>
      <c r="AV63" s="21"/>
      <c r="AW63" s="21"/>
      <c r="AX63" s="21"/>
      <c r="AY63" s="13"/>
      <c r="AZ63" s="13"/>
      <c r="BA63" s="21"/>
      <c r="BB63" s="21"/>
      <c r="BC63" s="21"/>
      <c r="BD63" s="21"/>
      <c r="BE63" s="13"/>
      <c r="BF63" s="13"/>
      <c r="BG63" s="21"/>
      <c r="BH63" s="21"/>
      <c r="BI63" s="21"/>
      <c r="BJ63" s="21"/>
      <c r="BK63" s="13"/>
      <c r="BL63" s="13"/>
      <c r="BM63" s="21"/>
      <c r="BN63" s="21"/>
      <c r="BO63" s="21"/>
      <c r="BP63" s="13">
        <v>1</v>
      </c>
      <c r="BQ63" s="21"/>
      <c r="BR63" s="13" t="s">
        <v>1262</v>
      </c>
      <c r="BS63" s="13">
        <v>2</v>
      </c>
      <c r="BT63" s="21"/>
      <c r="BU63" s="13" t="s">
        <v>1263</v>
      </c>
      <c r="BV63" s="13">
        <v>1970</v>
      </c>
      <c r="BW63" s="13" t="s">
        <v>394</v>
      </c>
      <c r="BX63" s="13" t="s">
        <v>365</v>
      </c>
      <c r="BY63" s="21"/>
      <c r="BZ63" s="13" t="s">
        <v>373</v>
      </c>
      <c r="CA63" s="21"/>
      <c r="CB63" s="21"/>
      <c r="CC63" s="21"/>
      <c r="CD63" s="21"/>
      <c r="CE63" s="21"/>
      <c r="CF63" s="21"/>
      <c r="CG63" s="21"/>
      <c r="CH63" s="21"/>
      <c r="CI63" s="21"/>
      <c r="CJ63" s="21"/>
      <c r="CK63" s="13"/>
      <c r="CL63" s="21"/>
      <c r="CM63" s="21"/>
      <c r="CN63" s="21"/>
      <c r="CO63" s="21"/>
      <c r="CP63" s="21"/>
      <c r="CQ63" s="21"/>
      <c r="CR63" s="21"/>
      <c r="CS63" s="21"/>
      <c r="CT63" s="21"/>
      <c r="CU63" s="21"/>
      <c r="CV63" s="13"/>
      <c r="CW63" s="21"/>
      <c r="CX63" s="21"/>
      <c r="CY63" s="21"/>
      <c r="CZ63" s="21"/>
      <c r="DA63" s="21"/>
      <c r="DB63" s="21"/>
      <c r="DC63" s="21"/>
      <c r="DD63" s="21"/>
      <c r="DE63" s="21"/>
      <c r="DF63" s="21"/>
      <c r="DG63" s="13"/>
      <c r="DH63" s="21"/>
      <c r="DI63" s="21"/>
      <c r="DJ63" s="21"/>
      <c r="DK63" s="21"/>
      <c r="DL63" s="21"/>
      <c r="DM63" s="21"/>
      <c r="DN63" s="21"/>
      <c r="DO63" s="21"/>
      <c r="DP63" s="21"/>
      <c r="DQ63" s="21"/>
      <c r="DR63" s="13"/>
      <c r="DS63" s="21"/>
      <c r="DT63" s="21"/>
      <c r="DU63" s="21"/>
      <c r="DV63" s="13"/>
      <c r="DW63" s="21"/>
      <c r="DX63" s="21"/>
      <c r="DY63" s="21"/>
      <c r="DZ63" s="21"/>
      <c r="EA63" s="21"/>
      <c r="EB63" s="13">
        <v>999</v>
      </c>
      <c r="EC63" s="13"/>
      <c r="ED63" s="21"/>
      <c r="EE63" s="13">
        <v>999</v>
      </c>
      <c r="EF63" s="21"/>
      <c r="EG63" s="13">
        <v>2</v>
      </c>
      <c r="EH63" s="13">
        <v>1</v>
      </c>
      <c r="EI63" s="21"/>
      <c r="EJ63" s="13">
        <v>999</v>
      </c>
      <c r="EK63" s="21"/>
      <c r="EL63" s="21"/>
      <c r="EM63" s="13">
        <v>1</v>
      </c>
      <c r="EN63" s="13">
        <v>1</v>
      </c>
      <c r="EO63" s="13">
        <v>3</v>
      </c>
      <c r="EP63" s="13">
        <v>1</v>
      </c>
    </row>
    <row r="64" spans="1:146" ht="51" x14ac:dyDescent="0.2">
      <c r="A64" s="12">
        <v>172</v>
      </c>
      <c r="B64" s="47">
        <v>42522.589212962965</v>
      </c>
      <c r="C64" s="13" t="s">
        <v>336</v>
      </c>
      <c r="D64" s="13" t="s">
        <v>337</v>
      </c>
      <c r="E64" s="13" t="s">
        <v>338</v>
      </c>
      <c r="F64" s="13">
        <v>1</v>
      </c>
      <c r="G64" s="13" t="s">
        <v>593</v>
      </c>
      <c r="H64" s="13" t="s">
        <v>340</v>
      </c>
      <c r="I64" s="21"/>
      <c r="J64" s="14">
        <v>41786157025</v>
      </c>
      <c r="K64" s="13"/>
      <c r="L64" s="13"/>
      <c r="M64" s="13" t="s">
        <v>341</v>
      </c>
      <c r="N64" s="21"/>
      <c r="O64" s="13">
        <v>2</v>
      </c>
      <c r="P64" s="50" t="s">
        <v>342</v>
      </c>
      <c r="Q64" s="13" t="s">
        <v>1266</v>
      </c>
      <c r="R64" s="13">
        <v>33</v>
      </c>
      <c r="S64" s="13">
        <v>7260</v>
      </c>
      <c r="T64" s="13" t="s">
        <v>1267</v>
      </c>
      <c r="U64" s="13" t="s">
        <v>345</v>
      </c>
      <c r="V64" s="13" t="s">
        <v>365</v>
      </c>
      <c r="W64" s="13">
        <v>4</v>
      </c>
      <c r="X64" s="21"/>
      <c r="Y64" s="13">
        <v>2</v>
      </c>
      <c r="Z64" s="21"/>
      <c r="AA64" s="13">
        <v>2</v>
      </c>
      <c r="AB64" s="21"/>
      <c r="AC64" s="13">
        <v>2</v>
      </c>
      <c r="AD64" s="21"/>
      <c r="AE64" s="13">
        <v>2</v>
      </c>
      <c r="AF64" s="21"/>
      <c r="AG64" s="13">
        <v>2</v>
      </c>
      <c r="AH64" s="21"/>
      <c r="AI64" s="13" t="s">
        <v>435</v>
      </c>
      <c r="AJ64" s="13" t="s">
        <v>348</v>
      </c>
      <c r="AK64" s="21"/>
      <c r="AL64" s="21"/>
      <c r="AM64" s="13"/>
      <c r="AN64" s="13"/>
      <c r="AO64" s="21"/>
      <c r="AP64" s="21"/>
      <c r="AQ64" s="21"/>
      <c r="AR64" s="13">
        <v>12</v>
      </c>
      <c r="AS64" s="13">
        <v>4</v>
      </c>
      <c r="AT64" s="13"/>
      <c r="AU64" s="21"/>
      <c r="AV64" s="13">
        <v>1</v>
      </c>
      <c r="AW64" s="13" t="s">
        <v>1268</v>
      </c>
      <c r="AX64" s="21"/>
      <c r="AY64" s="13"/>
      <c r="AZ64" s="13"/>
      <c r="BA64" s="21"/>
      <c r="BB64" s="21"/>
      <c r="BC64" s="21"/>
      <c r="BD64" s="21"/>
      <c r="BE64" s="13"/>
      <c r="BF64" s="13"/>
      <c r="BG64" s="21"/>
      <c r="BH64" s="21"/>
      <c r="BI64" s="21"/>
      <c r="BJ64" s="13">
        <v>1</v>
      </c>
      <c r="BK64" s="13">
        <v>2</v>
      </c>
      <c r="BL64" s="13"/>
      <c r="BM64" s="21"/>
      <c r="BN64" s="13">
        <v>1</v>
      </c>
      <c r="BO64" s="13" t="s">
        <v>1269</v>
      </c>
      <c r="BP64" s="13">
        <v>2</v>
      </c>
      <c r="BQ64" s="21"/>
      <c r="BR64" s="21"/>
      <c r="BS64" s="21"/>
      <c r="BT64" s="21"/>
      <c r="BU64" s="21"/>
      <c r="BV64" s="21"/>
      <c r="BW64" s="21"/>
      <c r="BX64" s="21"/>
      <c r="BY64" s="21"/>
      <c r="BZ64" s="13"/>
      <c r="CA64" s="21"/>
      <c r="CB64" s="21"/>
      <c r="CC64" s="13" t="s">
        <v>744</v>
      </c>
      <c r="CD64" s="13">
        <v>1</v>
      </c>
      <c r="CE64" s="13" t="s">
        <v>1270</v>
      </c>
      <c r="CF64" s="13" t="s">
        <v>340</v>
      </c>
      <c r="CG64" s="13">
        <v>2000</v>
      </c>
      <c r="CH64" s="13" t="s">
        <v>394</v>
      </c>
      <c r="CI64" s="13" t="s">
        <v>858</v>
      </c>
      <c r="CJ64" s="13" t="s">
        <v>1271</v>
      </c>
      <c r="CK64" s="13" t="s">
        <v>390</v>
      </c>
      <c r="CL64" s="21"/>
      <c r="CM64" s="21"/>
      <c r="CN64" s="21"/>
      <c r="CO64" s="21"/>
      <c r="CP64" s="21"/>
      <c r="CQ64" s="21"/>
      <c r="CR64" s="21"/>
      <c r="CS64" s="21"/>
      <c r="CT64" s="21"/>
      <c r="CU64" s="21"/>
      <c r="CV64" s="13"/>
      <c r="CW64" s="21"/>
      <c r="CX64" s="21"/>
      <c r="CY64" s="21"/>
      <c r="CZ64" s="21"/>
      <c r="DA64" s="21"/>
      <c r="DB64" s="21"/>
      <c r="DC64" s="21"/>
      <c r="DD64" s="21"/>
      <c r="DE64" s="21"/>
      <c r="DF64" s="21"/>
      <c r="DG64" s="13"/>
      <c r="DH64" s="21"/>
      <c r="DI64" s="21"/>
      <c r="DJ64" s="21"/>
      <c r="DK64" s="21"/>
      <c r="DL64" s="21"/>
      <c r="DM64" s="21"/>
      <c r="DN64" s="21"/>
      <c r="DO64" s="21"/>
      <c r="DP64" s="21"/>
      <c r="DQ64" s="21"/>
      <c r="DR64" s="13"/>
      <c r="DS64" s="21"/>
      <c r="DT64" s="21"/>
      <c r="DU64" s="13">
        <v>2</v>
      </c>
      <c r="DV64" s="13"/>
      <c r="DW64" s="21"/>
      <c r="DX64" s="21"/>
      <c r="DY64" s="21"/>
      <c r="DZ64" s="21"/>
      <c r="EA64" s="21"/>
      <c r="EB64" s="13">
        <v>999</v>
      </c>
      <c r="EC64" s="13"/>
      <c r="ED64" s="21"/>
      <c r="EE64" s="13">
        <v>1</v>
      </c>
      <c r="EF64" s="13" t="s">
        <v>1272</v>
      </c>
      <c r="EG64" s="21"/>
      <c r="EH64" s="13">
        <v>999</v>
      </c>
      <c r="EI64" s="21"/>
      <c r="EJ64" s="13">
        <v>999</v>
      </c>
      <c r="EK64" s="21"/>
      <c r="EL64" s="21"/>
      <c r="EM64" s="13">
        <v>3</v>
      </c>
      <c r="EN64" s="13">
        <v>1</v>
      </c>
      <c r="EO64" s="13">
        <v>3</v>
      </c>
      <c r="EP64" s="13">
        <v>2</v>
      </c>
    </row>
    <row r="65" spans="1:146" ht="12.75" x14ac:dyDescent="0.2">
      <c r="A65" s="12">
        <v>174</v>
      </c>
      <c r="B65" s="47">
        <v>42524.437361111108</v>
      </c>
      <c r="C65" s="13" t="s">
        <v>336</v>
      </c>
      <c r="D65" s="13" t="s">
        <v>1273</v>
      </c>
      <c r="E65" s="13" t="s">
        <v>1274</v>
      </c>
      <c r="F65" s="13">
        <v>2</v>
      </c>
      <c r="G65" s="13" t="s">
        <v>1275</v>
      </c>
      <c r="H65" s="13" t="s">
        <v>1276</v>
      </c>
      <c r="I65" s="21"/>
      <c r="J65" s="14" t="s">
        <v>1277</v>
      </c>
      <c r="K65" s="13"/>
      <c r="L65" s="13"/>
      <c r="M65" s="13" t="s">
        <v>1278</v>
      </c>
      <c r="N65" s="13" t="s">
        <v>1279</v>
      </c>
      <c r="O65" s="13">
        <v>2</v>
      </c>
      <c r="P65" s="13" t="s">
        <v>1280</v>
      </c>
      <c r="Q65" s="13" t="s">
        <v>1281</v>
      </c>
      <c r="R65" s="13">
        <v>3</v>
      </c>
      <c r="S65" s="13">
        <v>1113</v>
      </c>
      <c r="T65" s="13" t="s">
        <v>860</v>
      </c>
      <c r="U65" s="13" t="s">
        <v>581</v>
      </c>
      <c r="V65" s="13">
        <v>2</v>
      </c>
      <c r="W65" s="13">
        <v>1</v>
      </c>
      <c r="X65" s="21"/>
      <c r="Y65" s="13">
        <v>1</v>
      </c>
      <c r="Z65" s="13" t="s">
        <v>1282</v>
      </c>
      <c r="AA65" s="13">
        <v>999</v>
      </c>
      <c r="AB65" s="21"/>
      <c r="AC65" s="13">
        <v>999</v>
      </c>
      <c r="AD65" s="21"/>
      <c r="AE65" s="13">
        <v>2</v>
      </c>
      <c r="AF65" s="13" t="s">
        <v>1283</v>
      </c>
      <c r="AG65" s="13">
        <v>1</v>
      </c>
      <c r="AH65" s="21"/>
      <c r="AI65" s="13">
        <v>2</v>
      </c>
      <c r="AJ65" s="13">
        <v>99</v>
      </c>
      <c r="AK65" s="13" t="s">
        <v>1284</v>
      </c>
      <c r="AL65" s="21"/>
      <c r="AM65" s="13"/>
      <c r="AN65" s="13"/>
      <c r="AO65" s="21"/>
      <c r="AP65" s="21"/>
      <c r="AQ65" s="21"/>
      <c r="AR65" s="21"/>
      <c r="AS65" s="13"/>
      <c r="AT65" s="13"/>
      <c r="AU65" s="21"/>
      <c r="AV65" s="21"/>
      <c r="AW65" s="21"/>
      <c r="AX65" s="21"/>
      <c r="AY65" s="13"/>
      <c r="AZ65" s="13"/>
      <c r="BA65" s="21"/>
      <c r="BB65" s="21"/>
      <c r="BC65" s="21"/>
      <c r="BD65" s="21"/>
      <c r="BE65" s="13"/>
      <c r="BF65" s="13"/>
      <c r="BG65" s="21"/>
      <c r="BH65" s="21"/>
      <c r="BI65" s="21"/>
      <c r="BJ65" s="21"/>
      <c r="BK65" s="13"/>
      <c r="BL65" s="13"/>
      <c r="BM65" s="21"/>
      <c r="BN65" s="21"/>
      <c r="BO65" s="21"/>
      <c r="BP65" s="13">
        <v>99</v>
      </c>
      <c r="BQ65" s="13" t="s">
        <v>909</v>
      </c>
      <c r="BR65" s="21"/>
      <c r="BS65" s="21"/>
      <c r="BT65" s="21"/>
      <c r="BU65" s="21"/>
      <c r="BV65" s="21"/>
      <c r="BW65" s="21"/>
      <c r="BX65" s="21"/>
      <c r="BY65" s="21"/>
      <c r="BZ65" s="13"/>
      <c r="CA65" s="21"/>
      <c r="CB65" s="21"/>
      <c r="CC65" s="21"/>
      <c r="CD65" s="21"/>
      <c r="CE65" s="21"/>
      <c r="CF65" s="21"/>
      <c r="CG65" s="21"/>
      <c r="CH65" s="21"/>
      <c r="CI65" s="21"/>
      <c r="CJ65" s="21"/>
      <c r="CK65" s="13"/>
      <c r="CL65" s="21"/>
      <c r="CM65" s="21"/>
      <c r="CN65" s="21"/>
      <c r="CO65" s="21"/>
      <c r="CP65" s="21"/>
      <c r="CQ65" s="21"/>
      <c r="CR65" s="21"/>
      <c r="CS65" s="21"/>
      <c r="CT65" s="21"/>
      <c r="CU65" s="21"/>
      <c r="CV65" s="13"/>
      <c r="CW65" s="21"/>
      <c r="CX65" s="21"/>
      <c r="CY65" s="21"/>
      <c r="CZ65" s="21"/>
      <c r="DA65" s="21"/>
      <c r="DB65" s="21"/>
      <c r="DC65" s="21"/>
      <c r="DD65" s="21"/>
      <c r="DE65" s="21"/>
      <c r="DF65" s="21"/>
      <c r="DG65" s="13"/>
      <c r="DH65" s="21"/>
      <c r="DI65" s="21"/>
      <c r="DJ65" s="21"/>
      <c r="DK65" s="21"/>
      <c r="DL65" s="21"/>
      <c r="DM65" s="21"/>
      <c r="DN65" s="21"/>
      <c r="DO65" s="21"/>
      <c r="DP65" s="21"/>
      <c r="DQ65" s="21"/>
      <c r="DR65" s="13"/>
      <c r="DS65" s="21"/>
      <c r="DT65" s="21"/>
      <c r="DU65" s="21"/>
      <c r="DV65" s="13"/>
      <c r="DW65" s="21"/>
      <c r="DX65" s="21"/>
      <c r="DY65" s="21"/>
      <c r="DZ65" s="21"/>
      <c r="EA65" s="21"/>
      <c r="EB65" s="13">
        <v>999</v>
      </c>
      <c r="EC65" s="13"/>
      <c r="ED65" s="21"/>
      <c r="EE65" s="13">
        <v>999</v>
      </c>
      <c r="EF65" s="21"/>
      <c r="EG65" s="13">
        <v>2</v>
      </c>
      <c r="EH65" s="13">
        <v>999</v>
      </c>
      <c r="EI65" s="21"/>
      <c r="EJ65" s="13">
        <v>1</v>
      </c>
      <c r="EK65" s="21"/>
      <c r="EL65" s="21"/>
      <c r="EM65" s="13">
        <v>3</v>
      </c>
      <c r="EN65" s="13">
        <v>999</v>
      </c>
      <c r="EO65" s="13">
        <v>2</v>
      </c>
      <c r="EP65" s="13">
        <v>1</v>
      </c>
    </row>
    <row r="66" spans="1:146" ht="38.25" x14ac:dyDescent="0.2">
      <c r="A66" s="12">
        <v>176</v>
      </c>
      <c r="B66" s="47">
        <v>42524.473865740743</v>
      </c>
      <c r="C66" s="13" t="s">
        <v>336</v>
      </c>
      <c r="D66" s="13" t="s">
        <v>1285</v>
      </c>
      <c r="E66" s="13" t="s">
        <v>1286</v>
      </c>
      <c r="F66" s="13">
        <v>1</v>
      </c>
      <c r="G66" s="13" t="s">
        <v>1287</v>
      </c>
      <c r="H66" s="13" t="s">
        <v>1288</v>
      </c>
      <c r="I66" s="21"/>
      <c r="J66" s="14" t="s">
        <v>1289</v>
      </c>
      <c r="K66" s="13"/>
      <c r="L66" s="13"/>
      <c r="M66" s="13" t="s">
        <v>1290</v>
      </c>
      <c r="N66" s="21"/>
      <c r="O66" s="13">
        <v>1</v>
      </c>
      <c r="P66" s="50" t="s">
        <v>1291</v>
      </c>
      <c r="Q66" s="13" t="s">
        <v>1292</v>
      </c>
      <c r="R66" s="13">
        <v>4</v>
      </c>
      <c r="S66" s="13" t="s">
        <v>1293</v>
      </c>
      <c r="T66" s="13" t="s">
        <v>457</v>
      </c>
      <c r="U66" s="13" t="s">
        <v>431</v>
      </c>
      <c r="V66" s="13">
        <v>1</v>
      </c>
      <c r="W66" s="13">
        <v>1</v>
      </c>
      <c r="X66" s="21"/>
      <c r="Y66" s="13">
        <v>1</v>
      </c>
      <c r="Z66" s="21"/>
      <c r="AA66" s="13">
        <v>2</v>
      </c>
      <c r="AB66" s="21"/>
      <c r="AC66" s="13">
        <v>1</v>
      </c>
      <c r="AD66" s="21"/>
      <c r="AE66" s="13">
        <v>3</v>
      </c>
      <c r="AF66" s="21"/>
      <c r="AG66" s="13">
        <v>3</v>
      </c>
      <c r="AH66" s="21"/>
      <c r="AI66" s="13">
        <v>2</v>
      </c>
      <c r="AJ66" s="13">
        <v>2</v>
      </c>
      <c r="AK66" s="21"/>
      <c r="AL66" s="21"/>
      <c r="AM66" s="13"/>
      <c r="AN66" s="13"/>
      <c r="AO66" s="21"/>
      <c r="AP66" s="21"/>
      <c r="AQ66" s="21"/>
      <c r="AR66" s="13">
        <v>1</v>
      </c>
      <c r="AS66" s="13">
        <v>1</v>
      </c>
      <c r="AT66" s="13"/>
      <c r="AU66" s="21"/>
      <c r="AV66" s="13">
        <v>1</v>
      </c>
      <c r="AW66" s="13" t="s">
        <v>1294</v>
      </c>
      <c r="AX66" s="21"/>
      <c r="AY66" s="13"/>
      <c r="AZ66" s="13"/>
      <c r="BA66" s="21"/>
      <c r="BB66" s="21"/>
      <c r="BC66" s="21"/>
      <c r="BD66" s="21"/>
      <c r="BE66" s="13"/>
      <c r="BF66" s="13"/>
      <c r="BG66" s="21"/>
      <c r="BH66" s="21"/>
      <c r="BI66" s="21"/>
      <c r="BJ66" s="21"/>
      <c r="BK66" s="13"/>
      <c r="BL66" s="13"/>
      <c r="BM66" s="21"/>
      <c r="BN66" s="21"/>
      <c r="BO66" s="21"/>
      <c r="BP66" s="13">
        <v>2</v>
      </c>
      <c r="BQ66" s="21"/>
      <c r="BR66" s="21"/>
      <c r="BS66" s="21"/>
      <c r="BT66" s="21"/>
      <c r="BU66" s="21"/>
      <c r="BV66" s="21"/>
      <c r="BW66" s="21"/>
      <c r="BX66" s="21"/>
      <c r="BY66" s="21"/>
      <c r="BZ66" s="13"/>
      <c r="CA66" s="21"/>
      <c r="CB66" s="21"/>
      <c r="CC66" s="13" t="s">
        <v>1295</v>
      </c>
      <c r="CD66" s="13">
        <v>2</v>
      </c>
      <c r="CE66" s="21"/>
      <c r="CF66" s="13" t="s">
        <v>1296</v>
      </c>
      <c r="CG66" s="13">
        <v>2003</v>
      </c>
      <c r="CH66" s="13" t="s">
        <v>394</v>
      </c>
      <c r="CI66" s="13">
        <v>99</v>
      </c>
      <c r="CJ66" s="21"/>
      <c r="CK66" s="13">
        <v>2</v>
      </c>
      <c r="CL66" s="13">
        <v>2</v>
      </c>
      <c r="CM66" s="21"/>
      <c r="CN66" s="21"/>
      <c r="CO66" s="21"/>
      <c r="CP66" s="21"/>
      <c r="CQ66" s="21"/>
      <c r="CR66" s="21"/>
      <c r="CS66" s="21"/>
      <c r="CT66" s="21"/>
      <c r="CU66" s="21"/>
      <c r="CV66" s="13"/>
      <c r="CW66" s="21"/>
      <c r="CX66" s="21"/>
      <c r="CY66" s="21"/>
      <c r="CZ66" s="21"/>
      <c r="DA66" s="21"/>
      <c r="DB66" s="21"/>
      <c r="DC66" s="21"/>
      <c r="DD66" s="21"/>
      <c r="DE66" s="21"/>
      <c r="DF66" s="21"/>
      <c r="DG66" s="13"/>
      <c r="DH66" s="21"/>
      <c r="DI66" s="21"/>
      <c r="DJ66" s="21"/>
      <c r="DK66" s="21"/>
      <c r="DL66" s="21"/>
      <c r="DM66" s="21"/>
      <c r="DN66" s="21"/>
      <c r="DO66" s="21"/>
      <c r="DP66" s="21"/>
      <c r="DQ66" s="21"/>
      <c r="DR66" s="13"/>
      <c r="DS66" s="21"/>
      <c r="DT66" s="21"/>
      <c r="DU66" s="21"/>
      <c r="DV66" s="13"/>
      <c r="DW66" s="21"/>
      <c r="DX66" s="21"/>
      <c r="DY66" s="21"/>
      <c r="DZ66" s="21"/>
      <c r="EA66" s="21"/>
      <c r="EB66" s="13">
        <v>1</v>
      </c>
      <c r="EC66" s="13">
        <v>3</v>
      </c>
      <c r="ED66" s="21"/>
      <c r="EE66" s="13">
        <v>2</v>
      </c>
      <c r="EF66" s="21"/>
      <c r="EG66" s="13">
        <v>2</v>
      </c>
      <c r="EH66" s="13">
        <v>3</v>
      </c>
      <c r="EI66" s="13" t="s">
        <v>558</v>
      </c>
      <c r="EJ66" s="13">
        <v>2</v>
      </c>
      <c r="EK66" s="21"/>
      <c r="EL66" s="21"/>
      <c r="EM66" s="13">
        <v>1</v>
      </c>
      <c r="EN66" s="13">
        <v>1</v>
      </c>
      <c r="EO66" s="13">
        <v>3</v>
      </c>
      <c r="EP66" s="13">
        <v>2</v>
      </c>
    </row>
    <row r="67" spans="1:146" ht="25.5" x14ac:dyDescent="0.2">
      <c r="A67" s="12">
        <v>181</v>
      </c>
      <c r="B67" s="59">
        <v>42528.473124999997</v>
      </c>
      <c r="C67" s="13" t="s">
        <v>336</v>
      </c>
      <c r="D67" s="13" t="s">
        <v>1298</v>
      </c>
      <c r="E67" s="13" t="s">
        <v>1299</v>
      </c>
      <c r="F67" s="13">
        <v>1</v>
      </c>
      <c r="G67" s="13" t="s">
        <v>1300</v>
      </c>
      <c r="H67" s="13" t="s">
        <v>1301</v>
      </c>
      <c r="I67" s="21"/>
      <c r="J67" s="14" t="s">
        <v>1302</v>
      </c>
      <c r="K67" s="13"/>
      <c r="L67" s="13"/>
      <c r="M67" s="13" t="s">
        <v>1044</v>
      </c>
      <c r="N67" s="13" t="s">
        <v>1303</v>
      </c>
      <c r="O67" s="13">
        <v>2</v>
      </c>
      <c r="P67" s="50" t="s">
        <v>1304</v>
      </c>
      <c r="Q67" s="13" t="s">
        <v>1305</v>
      </c>
      <c r="R67" s="13">
        <v>20</v>
      </c>
      <c r="S67" s="13">
        <v>2121</v>
      </c>
      <c r="T67" s="13" t="s">
        <v>1306</v>
      </c>
      <c r="U67" s="13" t="s">
        <v>467</v>
      </c>
      <c r="V67" s="13" t="s">
        <v>366</v>
      </c>
      <c r="W67" s="13" t="s">
        <v>916</v>
      </c>
      <c r="X67" s="13" t="s">
        <v>1307</v>
      </c>
      <c r="Y67" s="13">
        <v>2</v>
      </c>
      <c r="Z67" s="21"/>
      <c r="AA67" s="13">
        <v>2</v>
      </c>
      <c r="AB67" s="21"/>
      <c r="AC67" s="13">
        <v>2</v>
      </c>
      <c r="AD67" s="21"/>
      <c r="AE67" s="13">
        <v>2</v>
      </c>
      <c r="AF67" s="21"/>
      <c r="AG67" s="13">
        <v>2</v>
      </c>
      <c r="AH67" s="21"/>
      <c r="AI67" s="13" t="s">
        <v>461</v>
      </c>
      <c r="AJ67" s="13" t="s">
        <v>1308</v>
      </c>
      <c r="AK67" s="21"/>
      <c r="AL67" s="21"/>
      <c r="AM67" s="13"/>
      <c r="AN67" s="13"/>
      <c r="AO67" s="21"/>
      <c r="AP67" s="21"/>
      <c r="AQ67" s="21"/>
      <c r="AR67" s="13">
        <v>1</v>
      </c>
      <c r="AS67" s="13">
        <v>3</v>
      </c>
      <c r="AT67" s="13">
        <v>2</v>
      </c>
      <c r="AU67" s="21"/>
      <c r="AV67" s="13">
        <v>1</v>
      </c>
      <c r="AW67" s="13" t="s">
        <v>1309</v>
      </c>
      <c r="AX67" s="13">
        <v>1</v>
      </c>
      <c r="AY67" s="13">
        <v>1</v>
      </c>
      <c r="AZ67" s="13"/>
      <c r="BA67" s="21"/>
      <c r="BB67" s="13">
        <v>2</v>
      </c>
      <c r="BC67" s="21"/>
      <c r="BD67" s="21"/>
      <c r="BE67" s="13"/>
      <c r="BF67" s="13"/>
      <c r="BG67" s="21"/>
      <c r="BH67" s="21"/>
      <c r="BI67" s="21"/>
      <c r="BJ67" s="13">
        <v>2</v>
      </c>
      <c r="BK67" s="13">
        <v>3</v>
      </c>
      <c r="BL67" s="13">
        <v>2</v>
      </c>
      <c r="BM67" s="21"/>
      <c r="BN67" s="13">
        <v>1</v>
      </c>
      <c r="BO67" s="21"/>
      <c r="BP67" s="13" t="s">
        <v>348</v>
      </c>
      <c r="BQ67" s="21"/>
      <c r="BR67" s="21"/>
      <c r="BS67" s="21"/>
      <c r="BT67" s="21"/>
      <c r="BU67" s="21"/>
      <c r="BV67" s="21"/>
      <c r="BW67" s="21"/>
      <c r="BX67" s="21"/>
      <c r="BY67" s="21"/>
      <c r="BZ67" s="13"/>
      <c r="CA67" s="21"/>
      <c r="CB67" s="21"/>
      <c r="CC67" s="13" t="s">
        <v>1310</v>
      </c>
      <c r="CD67" s="13">
        <v>1</v>
      </c>
      <c r="CE67" s="13" t="s">
        <v>1311</v>
      </c>
      <c r="CF67" s="13" t="s">
        <v>1312</v>
      </c>
      <c r="CG67" s="13">
        <v>2015</v>
      </c>
      <c r="CH67" s="13" t="s">
        <v>394</v>
      </c>
      <c r="CI67" s="13">
        <v>1</v>
      </c>
      <c r="CJ67" s="21"/>
      <c r="CK67" s="13">
        <v>1</v>
      </c>
      <c r="CL67" s="13">
        <v>2</v>
      </c>
      <c r="CM67" s="21"/>
      <c r="CN67" s="21"/>
      <c r="CO67" s="21"/>
      <c r="CP67" s="21"/>
      <c r="CQ67" s="21"/>
      <c r="CR67" s="21"/>
      <c r="CS67" s="21"/>
      <c r="CT67" s="21"/>
      <c r="CU67" s="21"/>
      <c r="CV67" s="13"/>
      <c r="CW67" s="21"/>
      <c r="CX67" s="21"/>
      <c r="CY67" s="21"/>
      <c r="CZ67" s="21"/>
      <c r="DA67" s="21"/>
      <c r="DB67" s="21"/>
      <c r="DC67" s="21"/>
      <c r="DD67" s="21"/>
      <c r="DE67" s="21"/>
      <c r="DF67" s="21"/>
      <c r="DG67" s="13"/>
      <c r="DH67" s="21"/>
      <c r="DI67" s="21"/>
      <c r="DJ67" s="13" t="s">
        <v>1313</v>
      </c>
      <c r="DK67" s="13">
        <v>1</v>
      </c>
      <c r="DL67" s="21"/>
      <c r="DM67" s="21"/>
      <c r="DN67" s="13">
        <v>2015</v>
      </c>
      <c r="DO67" s="13" t="s">
        <v>394</v>
      </c>
      <c r="DP67" s="13">
        <v>1</v>
      </c>
      <c r="DQ67" s="21"/>
      <c r="DR67" s="13">
        <v>2</v>
      </c>
      <c r="DS67" s="21"/>
      <c r="DT67" s="21"/>
      <c r="DU67" s="21"/>
      <c r="DV67" s="13"/>
      <c r="DW67" s="21"/>
      <c r="DX67" s="21"/>
      <c r="DY67" s="21"/>
      <c r="DZ67" s="21"/>
      <c r="EA67" s="21"/>
      <c r="EB67" s="13">
        <v>2</v>
      </c>
      <c r="EC67" s="13"/>
      <c r="ED67" s="21"/>
      <c r="EE67" s="13">
        <v>2</v>
      </c>
      <c r="EF67" s="21"/>
      <c r="EG67" s="13">
        <v>2</v>
      </c>
      <c r="EH67" s="13">
        <v>2</v>
      </c>
      <c r="EI67" s="21"/>
      <c r="EJ67" s="13">
        <v>2</v>
      </c>
      <c r="EK67" s="21"/>
      <c r="EL67" s="13" t="s">
        <v>1315</v>
      </c>
      <c r="EM67" s="13">
        <v>1</v>
      </c>
      <c r="EN67" s="13">
        <v>1</v>
      </c>
      <c r="EO67" s="13">
        <v>3</v>
      </c>
      <c r="EP67" s="13">
        <v>1</v>
      </c>
    </row>
    <row r="68" spans="1:146" ht="25.5" x14ac:dyDescent="0.2">
      <c r="A68" s="12">
        <v>183</v>
      </c>
      <c r="B68" s="59">
        <v>42529.35560185185</v>
      </c>
      <c r="C68" s="13" t="s">
        <v>336</v>
      </c>
      <c r="D68" s="13" t="s">
        <v>1297</v>
      </c>
      <c r="E68" s="13" t="s">
        <v>1316</v>
      </c>
      <c r="F68" s="13">
        <v>1</v>
      </c>
      <c r="G68" s="13" t="s">
        <v>1317</v>
      </c>
      <c r="H68" s="13" t="s">
        <v>1318</v>
      </c>
      <c r="I68" s="13" t="s">
        <v>1319</v>
      </c>
      <c r="J68" s="14" t="s">
        <v>1320</v>
      </c>
      <c r="K68" s="13"/>
      <c r="L68" s="13"/>
      <c r="M68" s="13" t="s">
        <v>1321</v>
      </c>
      <c r="N68" s="13" t="s">
        <v>1322</v>
      </c>
      <c r="O68" s="13">
        <v>1</v>
      </c>
      <c r="P68" s="50" t="s">
        <v>1323</v>
      </c>
      <c r="Q68" s="13" t="s">
        <v>598</v>
      </c>
      <c r="R68" s="13">
        <v>66</v>
      </c>
      <c r="S68" s="13">
        <v>11000</v>
      </c>
      <c r="T68" s="13" t="s">
        <v>443</v>
      </c>
      <c r="U68" s="13" t="s">
        <v>444</v>
      </c>
      <c r="V68" s="13">
        <v>2</v>
      </c>
      <c r="W68" s="13">
        <v>1</v>
      </c>
      <c r="X68" s="21"/>
      <c r="Y68" s="13">
        <v>999</v>
      </c>
      <c r="Z68" s="21"/>
      <c r="AA68" s="13">
        <v>999</v>
      </c>
      <c r="AB68" s="21"/>
      <c r="AC68" s="13">
        <v>2</v>
      </c>
      <c r="AD68" s="21"/>
      <c r="AE68" s="13">
        <v>2</v>
      </c>
      <c r="AF68" s="21"/>
      <c r="AG68" s="13">
        <v>999</v>
      </c>
      <c r="AH68" s="21"/>
      <c r="AI68" s="13" t="s">
        <v>461</v>
      </c>
      <c r="AJ68" s="13" t="s">
        <v>373</v>
      </c>
      <c r="AK68" s="21"/>
      <c r="AL68" s="13" t="s">
        <v>1324</v>
      </c>
      <c r="AM68" s="13">
        <v>2</v>
      </c>
      <c r="AN68" s="13"/>
      <c r="AO68" s="21"/>
      <c r="AP68" s="13">
        <v>1</v>
      </c>
      <c r="AQ68" s="21"/>
      <c r="AR68" s="21"/>
      <c r="AS68" s="13"/>
      <c r="AT68" s="13"/>
      <c r="AU68" s="21"/>
      <c r="AV68" s="21"/>
      <c r="AW68" s="21"/>
      <c r="AX68" s="13" t="s">
        <v>1325</v>
      </c>
      <c r="AY68" s="13">
        <v>2</v>
      </c>
      <c r="AZ68" s="13"/>
      <c r="BA68" s="21"/>
      <c r="BB68" s="13">
        <v>1</v>
      </c>
      <c r="BC68" s="21"/>
      <c r="BD68" s="21"/>
      <c r="BE68" s="13"/>
      <c r="BF68" s="13"/>
      <c r="BG68" s="21"/>
      <c r="BH68" s="21"/>
      <c r="BI68" s="21"/>
      <c r="BJ68" s="21"/>
      <c r="BK68" s="13"/>
      <c r="BL68" s="13"/>
      <c r="BM68" s="21"/>
      <c r="BN68" s="21"/>
      <c r="BO68" s="21"/>
      <c r="BP68" s="13" t="s">
        <v>373</v>
      </c>
      <c r="BQ68" s="21"/>
      <c r="BR68" s="13" t="s">
        <v>1326</v>
      </c>
      <c r="BS68" s="13">
        <v>1</v>
      </c>
      <c r="BT68" s="21"/>
      <c r="BU68" s="13" t="s">
        <v>1327</v>
      </c>
      <c r="BV68" s="21"/>
      <c r="BW68" s="21"/>
      <c r="BX68" s="13">
        <v>1</v>
      </c>
      <c r="BY68" s="21"/>
      <c r="BZ68" s="13" t="s">
        <v>390</v>
      </c>
      <c r="CA68" s="21"/>
      <c r="CB68" s="21"/>
      <c r="CC68" s="21"/>
      <c r="CD68" s="21"/>
      <c r="CE68" s="21"/>
      <c r="CF68" s="21"/>
      <c r="CG68" s="21"/>
      <c r="CH68" s="21"/>
      <c r="CI68" s="21"/>
      <c r="CJ68" s="21"/>
      <c r="CK68" s="13"/>
      <c r="CL68" s="21"/>
      <c r="CM68" s="21"/>
      <c r="CN68" s="13" t="s">
        <v>1328</v>
      </c>
      <c r="CO68" s="13">
        <v>999</v>
      </c>
      <c r="CP68" s="21"/>
      <c r="CQ68" s="21"/>
      <c r="CR68" s="21"/>
      <c r="CS68" s="21"/>
      <c r="CT68" s="13">
        <v>2</v>
      </c>
      <c r="CU68" s="21"/>
      <c r="CV68" s="13">
        <v>1</v>
      </c>
      <c r="CW68" s="21"/>
      <c r="CX68" s="21"/>
      <c r="CY68" s="21"/>
      <c r="CZ68" s="21"/>
      <c r="DA68" s="21"/>
      <c r="DB68" s="21"/>
      <c r="DC68" s="21"/>
      <c r="DD68" s="21"/>
      <c r="DE68" s="21"/>
      <c r="DF68" s="21"/>
      <c r="DG68" s="13"/>
      <c r="DH68" s="21"/>
      <c r="DI68" s="21"/>
      <c r="DJ68" s="21"/>
      <c r="DK68" s="21"/>
      <c r="DL68" s="21"/>
      <c r="DM68" s="21"/>
      <c r="DN68" s="21"/>
      <c r="DO68" s="21"/>
      <c r="DP68" s="21"/>
      <c r="DQ68" s="21"/>
      <c r="DR68" s="13"/>
      <c r="DS68" s="21"/>
      <c r="DT68" s="21"/>
      <c r="DU68" s="21"/>
      <c r="DV68" s="13"/>
      <c r="DW68" s="21"/>
      <c r="DX68" s="21"/>
      <c r="DY68" s="21"/>
      <c r="DZ68" s="21"/>
      <c r="EA68" s="21"/>
      <c r="EB68" s="13">
        <v>999</v>
      </c>
      <c r="EC68" s="13"/>
      <c r="ED68" s="21"/>
      <c r="EE68" s="13">
        <v>2</v>
      </c>
      <c r="EF68" s="21"/>
      <c r="EG68" s="13">
        <v>2</v>
      </c>
      <c r="EH68" s="13">
        <v>999</v>
      </c>
      <c r="EI68" s="21"/>
      <c r="EJ68" s="13">
        <v>999</v>
      </c>
      <c r="EK68" s="21"/>
      <c r="EL68" s="21"/>
      <c r="EM68" s="13">
        <v>3</v>
      </c>
      <c r="EN68" s="13">
        <v>1</v>
      </c>
      <c r="EO68" s="13">
        <v>3</v>
      </c>
      <c r="EP68" s="13">
        <v>2</v>
      </c>
    </row>
    <row r="69" spans="1:146" ht="38.25" x14ac:dyDescent="0.2">
      <c r="A69" s="12">
        <v>184</v>
      </c>
      <c r="B69" s="59">
        <v>42531.309814814813</v>
      </c>
      <c r="C69" s="13" t="s">
        <v>336</v>
      </c>
      <c r="D69" s="13" t="s">
        <v>1329</v>
      </c>
      <c r="E69" s="13" t="s">
        <v>1330</v>
      </c>
      <c r="F69" s="13">
        <v>1</v>
      </c>
      <c r="G69" s="13" t="s">
        <v>1331</v>
      </c>
      <c r="H69" s="13" t="s">
        <v>1332</v>
      </c>
      <c r="I69" s="21"/>
      <c r="J69" s="14">
        <v>22405640</v>
      </c>
      <c r="K69" s="13"/>
      <c r="L69" s="13"/>
      <c r="M69" s="13" t="s">
        <v>1333</v>
      </c>
      <c r="N69" s="13" t="s">
        <v>1334</v>
      </c>
      <c r="O69" s="13">
        <v>1</v>
      </c>
      <c r="P69" s="50" t="s">
        <v>1335</v>
      </c>
      <c r="Q69" s="13" t="s">
        <v>1336</v>
      </c>
      <c r="R69" s="13">
        <v>10</v>
      </c>
      <c r="S69" s="13">
        <v>1080</v>
      </c>
      <c r="T69" s="13" t="s">
        <v>1047</v>
      </c>
      <c r="U69" s="13" t="s">
        <v>467</v>
      </c>
      <c r="V69" s="13">
        <v>1</v>
      </c>
      <c r="W69" s="13">
        <v>1</v>
      </c>
      <c r="X69" s="21"/>
      <c r="Y69" s="13">
        <v>2</v>
      </c>
      <c r="Z69" s="21"/>
      <c r="AA69" s="13">
        <v>2</v>
      </c>
      <c r="AB69" s="21"/>
      <c r="AC69" s="13">
        <v>2</v>
      </c>
      <c r="AD69" s="21"/>
      <c r="AE69" s="13">
        <v>1</v>
      </c>
      <c r="AF69" s="21"/>
      <c r="AG69" s="13">
        <v>1</v>
      </c>
      <c r="AH69" s="21"/>
      <c r="AI69" s="13">
        <v>2</v>
      </c>
      <c r="AJ69" s="13">
        <v>2</v>
      </c>
      <c r="AK69" s="21"/>
      <c r="AL69" s="21"/>
      <c r="AM69" s="13"/>
      <c r="AN69" s="13"/>
      <c r="AO69" s="21"/>
      <c r="AP69" s="21"/>
      <c r="AQ69" s="21"/>
      <c r="AR69" s="13">
        <v>13</v>
      </c>
      <c r="AS69" s="13">
        <v>2</v>
      </c>
      <c r="AT69" s="13"/>
      <c r="AU69" s="21"/>
      <c r="AV69" s="13">
        <v>1</v>
      </c>
      <c r="AW69" s="50" t="s">
        <v>1335</v>
      </c>
      <c r="AX69" s="21"/>
      <c r="AY69" s="13"/>
      <c r="AZ69" s="13"/>
      <c r="BA69" s="21"/>
      <c r="BB69" s="21"/>
      <c r="BC69" s="21"/>
      <c r="BD69" s="21"/>
      <c r="BE69" s="13"/>
      <c r="BF69" s="13"/>
      <c r="BG69" s="21"/>
      <c r="BH69" s="21"/>
      <c r="BI69" s="21"/>
      <c r="BJ69" s="21"/>
      <c r="BK69" s="13"/>
      <c r="BL69" s="13"/>
      <c r="BM69" s="21"/>
      <c r="BN69" s="21"/>
      <c r="BO69" s="21"/>
      <c r="BP69" s="13">
        <v>2</v>
      </c>
      <c r="BQ69" s="21"/>
      <c r="BR69" s="21"/>
      <c r="BS69" s="21"/>
      <c r="BT69" s="21"/>
      <c r="BU69" s="21"/>
      <c r="BV69" s="21"/>
      <c r="BW69" s="21"/>
      <c r="BX69" s="21"/>
      <c r="BY69" s="21"/>
      <c r="BZ69" s="13"/>
      <c r="CA69" s="21"/>
      <c r="CB69" s="21"/>
      <c r="CC69" s="13" t="s">
        <v>1337</v>
      </c>
      <c r="CD69" s="13">
        <v>1</v>
      </c>
      <c r="CE69" s="50" t="s">
        <v>1335</v>
      </c>
      <c r="CF69" s="13" t="s">
        <v>1338</v>
      </c>
      <c r="CG69" s="13">
        <v>1996</v>
      </c>
      <c r="CH69" s="13">
        <v>2016</v>
      </c>
      <c r="CI69" s="13" t="s">
        <v>365</v>
      </c>
      <c r="CJ69" s="21"/>
      <c r="CK69" s="13">
        <v>1</v>
      </c>
      <c r="CL69" s="21"/>
      <c r="CM69" s="21"/>
      <c r="CN69" s="21"/>
      <c r="CO69" s="21"/>
      <c r="CP69" s="21"/>
      <c r="CQ69" s="21"/>
      <c r="CR69" s="21"/>
      <c r="CS69" s="21"/>
      <c r="CT69" s="21"/>
      <c r="CU69" s="21"/>
      <c r="CV69" s="13"/>
      <c r="CW69" s="21"/>
      <c r="CX69" s="21"/>
      <c r="CY69" s="21"/>
      <c r="CZ69" s="21"/>
      <c r="DA69" s="21"/>
      <c r="DB69" s="21"/>
      <c r="DC69" s="21"/>
      <c r="DD69" s="21"/>
      <c r="DE69" s="21"/>
      <c r="DF69" s="21"/>
      <c r="DG69" s="13"/>
      <c r="DH69" s="21"/>
      <c r="DI69" s="21"/>
      <c r="DJ69" s="21"/>
      <c r="DK69" s="21"/>
      <c r="DL69" s="21"/>
      <c r="DM69" s="21"/>
      <c r="DN69" s="21"/>
      <c r="DO69" s="21"/>
      <c r="DP69" s="21"/>
      <c r="DQ69" s="21"/>
      <c r="DR69" s="13"/>
      <c r="DS69" s="21"/>
      <c r="DT69" s="21"/>
      <c r="DU69" s="21"/>
      <c r="DV69" s="13"/>
      <c r="DW69" s="21"/>
      <c r="DX69" s="21"/>
      <c r="DY69" s="21"/>
      <c r="DZ69" s="21"/>
      <c r="EA69" s="21"/>
      <c r="EB69" s="13">
        <v>2</v>
      </c>
      <c r="EC69" s="13"/>
      <c r="ED69" s="21"/>
      <c r="EE69" s="13">
        <v>2</v>
      </c>
      <c r="EF69" s="21"/>
      <c r="EG69" s="13">
        <v>2</v>
      </c>
      <c r="EH69" s="13">
        <v>1</v>
      </c>
      <c r="EI69" s="21"/>
      <c r="EJ69" s="13">
        <v>1</v>
      </c>
      <c r="EK69" s="21"/>
      <c r="EL69" s="21"/>
      <c r="EM69" s="13">
        <v>1</v>
      </c>
      <c r="EN69" s="13">
        <v>1</v>
      </c>
      <c r="EO69" s="13">
        <v>4</v>
      </c>
      <c r="EP69" s="13">
        <v>1</v>
      </c>
    </row>
    <row r="70" spans="1:146" ht="153" x14ac:dyDescent="0.2">
      <c r="A70" s="12">
        <v>185</v>
      </c>
      <c r="B70" s="59">
        <v>42534.389027777775</v>
      </c>
      <c r="C70" s="13" t="s">
        <v>336</v>
      </c>
      <c r="D70" s="13" t="s">
        <v>1339</v>
      </c>
      <c r="E70" s="13" t="s">
        <v>1340</v>
      </c>
      <c r="F70" s="13">
        <v>2</v>
      </c>
      <c r="G70" s="13" t="s">
        <v>1341</v>
      </c>
      <c r="H70" s="13" t="s">
        <v>1342</v>
      </c>
      <c r="I70" s="13" t="s">
        <v>1343</v>
      </c>
      <c r="J70" s="14">
        <f>355694440147</f>
        <v>355694440147</v>
      </c>
      <c r="K70" s="13"/>
      <c r="L70" s="13"/>
      <c r="M70" s="13" t="s">
        <v>1344</v>
      </c>
      <c r="N70" s="13" t="s">
        <v>1345</v>
      </c>
      <c r="O70" s="13">
        <v>2</v>
      </c>
      <c r="P70" s="50" t="s">
        <v>1346</v>
      </c>
      <c r="Q70" s="13" t="s">
        <v>1347</v>
      </c>
      <c r="R70" s="13">
        <v>60</v>
      </c>
      <c r="S70" s="13">
        <v>1024</v>
      </c>
      <c r="T70" s="13" t="s">
        <v>1348</v>
      </c>
      <c r="U70" s="13" t="s">
        <v>364</v>
      </c>
      <c r="V70" s="13" t="s">
        <v>671</v>
      </c>
      <c r="W70" s="13">
        <v>99</v>
      </c>
      <c r="X70" s="13" t="s">
        <v>1349</v>
      </c>
      <c r="Y70" s="13">
        <v>1</v>
      </c>
      <c r="Z70" s="13" t="s">
        <v>1350</v>
      </c>
      <c r="AA70" s="13">
        <v>2</v>
      </c>
      <c r="AB70" s="21"/>
      <c r="AC70" s="13">
        <v>2</v>
      </c>
      <c r="AD70" s="21"/>
      <c r="AE70" s="13">
        <v>2</v>
      </c>
      <c r="AF70" s="13" t="s">
        <v>1351</v>
      </c>
      <c r="AG70" s="13">
        <v>2</v>
      </c>
      <c r="AH70" s="13" t="s">
        <v>1352</v>
      </c>
      <c r="AI70" s="13" t="s">
        <v>435</v>
      </c>
      <c r="AJ70" s="13" t="s">
        <v>1265</v>
      </c>
      <c r="AK70" s="13" t="s">
        <v>1353</v>
      </c>
      <c r="AL70" s="13" t="s">
        <v>1354</v>
      </c>
      <c r="AM70" s="13">
        <v>2</v>
      </c>
      <c r="AN70" s="13"/>
      <c r="AO70" s="21"/>
      <c r="AP70" s="13">
        <v>1</v>
      </c>
      <c r="AQ70" s="13" t="s">
        <v>1355</v>
      </c>
      <c r="AR70" s="13" t="s">
        <v>791</v>
      </c>
      <c r="AS70" s="13">
        <v>2</v>
      </c>
      <c r="AT70" s="13"/>
      <c r="AU70" s="21"/>
      <c r="AV70" s="13">
        <v>2</v>
      </c>
      <c r="AW70" s="21"/>
      <c r="AX70" s="13" t="s">
        <v>1356</v>
      </c>
      <c r="AY70" s="13">
        <v>2</v>
      </c>
      <c r="AZ70" s="13" t="s">
        <v>1357</v>
      </c>
      <c r="BA70" s="21"/>
      <c r="BB70" s="13">
        <v>1</v>
      </c>
      <c r="BC70" s="21"/>
      <c r="BD70" s="13" t="s">
        <v>791</v>
      </c>
      <c r="BE70" s="13">
        <v>2</v>
      </c>
      <c r="BF70" s="13"/>
      <c r="BG70" s="21"/>
      <c r="BH70" s="13">
        <v>2</v>
      </c>
      <c r="BI70" s="21"/>
      <c r="BJ70" s="13" t="s">
        <v>791</v>
      </c>
      <c r="BK70" s="13">
        <v>2</v>
      </c>
      <c r="BL70" s="13"/>
      <c r="BM70" s="21"/>
      <c r="BN70" s="13">
        <v>2</v>
      </c>
      <c r="BO70" s="21"/>
      <c r="BP70" s="13" t="s">
        <v>1250</v>
      </c>
      <c r="BQ70" s="13" t="s">
        <v>1358</v>
      </c>
      <c r="BR70" s="13" t="s">
        <v>1359</v>
      </c>
      <c r="BS70" s="13">
        <v>2</v>
      </c>
      <c r="BT70" s="21"/>
      <c r="BU70" s="13" t="s">
        <v>1360</v>
      </c>
      <c r="BV70" s="13">
        <v>2014</v>
      </c>
      <c r="BW70" s="13" t="s">
        <v>394</v>
      </c>
      <c r="BX70" s="13">
        <v>99</v>
      </c>
      <c r="BY70" s="13" t="s">
        <v>1361</v>
      </c>
      <c r="BZ70" s="13" t="s">
        <v>373</v>
      </c>
      <c r="CA70" s="13">
        <v>3</v>
      </c>
      <c r="CB70" s="21"/>
      <c r="CC70" s="13" t="s">
        <v>791</v>
      </c>
      <c r="CD70" s="13">
        <v>999</v>
      </c>
      <c r="CE70" s="21"/>
      <c r="CF70" s="13" t="s">
        <v>791</v>
      </c>
      <c r="CG70" s="21"/>
      <c r="CH70" s="21"/>
      <c r="CI70" s="21"/>
      <c r="CJ70" s="21"/>
      <c r="CK70" s="13"/>
      <c r="CL70" s="21"/>
      <c r="CM70" s="21"/>
      <c r="CN70" s="13" t="s">
        <v>1362</v>
      </c>
      <c r="CO70" s="13">
        <v>2</v>
      </c>
      <c r="CP70" s="21"/>
      <c r="CQ70" s="13" t="s">
        <v>1363</v>
      </c>
      <c r="CR70" s="13">
        <v>2014</v>
      </c>
      <c r="CS70" s="13" t="s">
        <v>394</v>
      </c>
      <c r="CT70" s="13">
        <v>99</v>
      </c>
      <c r="CU70" s="13" t="s">
        <v>1361</v>
      </c>
      <c r="CV70" s="13" t="s">
        <v>373</v>
      </c>
      <c r="CW70" s="21"/>
      <c r="CX70" s="21"/>
      <c r="CY70" s="21"/>
      <c r="CZ70" s="13">
        <v>999</v>
      </c>
      <c r="DA70" s="21"/>
      <c r="DB70" s="13" t="s">
        <v>791</v>
      </c>
      <c r="DC70" s="21"/>
      <c r="DD70" s="21"/>
      <c r="DE70" s="21"/>
      <c r="DF70" s="21"/>
      <c r="DG70" s="13"/>
      <c r="DH70" s="21"/>
      <c r="DI70" s="21"/>
      <c r="DJ70" s="13" t="s">
        <v>791</v>
      </c>
      <c r="DK70" s="13">
        <v>999</v>
      </c>
      <c r="DL70" s="21"/>
      <c r="DM70" s="13" t="s">
        <v>791</v>
      </c>
      <c r="DN70" s="21"/>
      <c r="DO70" s="21"/>
      <c r="DP70" s="13">
        <v>1</v>
      </c>
      <c r="DQ70" s="21"/>
      <c r="DR70" s="13"/>
      <c r="DS70" s="21"/>
      <c r="DT70" s="21"/>
      <c r="DU70" s="13">
        <v>1</v>
      </c>
      <c r="DV70" s="13" t="s">
        <v>1364</v>
      </c>
      <c r="DW70" s="21"/>
      <c r="DX70" s="13">
        <v>1</v>
      </c>
      <c r="DY70" s="13" t="s">
        <v>1365</v>
      </c>
      <c r="DZ70" s="13" t="s">
        <v>1366</v>
      </c>
      <c r="EA70" s="50" t="s">
        <v>1346</v>
      </c>
      <c r="EB70" s="13">
        <v>2</v>
      </c>
      <c r="EC70" s="13"/>
      <c r="ED70" s="21"/>
      <c r="EE70" s="13">
        <v>2</v>
      </c>
      <c r="EF70" s="21"/>
      <c r="EG70" s="13">
        <v>2</v>
      </c>
      <c r="EH70" s="13">
        <v>1</v>
      </c>
      <c r="EI70" s="21"/>
      <c r="EJ70" s="13">
        <v>1</v>
      </c>
      <c r="EK70" s="21"/>
      <c r="EL70" s="13" t="s">
        <v>1367</v>
      </c>
      <c r="EM70" s="13">
        <v>999</v>
      </c>
      <c r="EN70" s="13">
        <v>999</v>
      </c>
      <c r="EO70" s="13">
        <v>3</v>
      </c>
      <c r="EP70" s="13">
        <v>2</v>
      </c>
    </row>
    <row r="71" spans="1:146" ht="127.5" x14ac:dyDescent="0.2">
      <c r="A71" s="12">
        <v>189</v>
      </c>
      <c r="B71" s="59">
        <v>42563.437407407408</v>
      </c>
      <c r="C71" s="13" t="s">
        <v>336</v>
      </c>
      <c r="D71" s="13" t="s">
        <v>1368</v>
      </c>
      <c r="E71" s="13" t="s">
        <v>1369</v>
      </c>
      <c r="F71" s="13">
        <v>1</v>
      </c>
      <c r="G71" s="13" t="s">
        <v>1370</v>
      </c>
      <c r="H71" s="13" t="s">
        <v>1371</v>
      </c>
      <c r="I71" s="21"/>
      <c r="J71" s="14" t="s">
        <v>1372</v>
      </c>
      <c r="K71" s="13"/>
      <c r="L71" s="13"/>
      <c r="M71" s="13" t="s">
        <v>1373</v>
      </c>
      <c r="N71" s="13" t="s">
        <v>1374</v>
      </c>
      <c r="O71" s="13">
        <v>3</v>
      </c>
      <c r="P71" s="50" t="s">
        <v>1112</v>
      </c>
      <c r="Q71" s="13" t="s">
        <v>1113</v>
      </c>
      <c r="R71" s="13">
        <v>6</v>
      </c>
      <c r="S71" s="13">
        <v>18545</v>
      </c>
      <c r="T71" s="13" t="s">
        <v>1114</v>
      </c>
      <c r="U71" s="13" t="s">
        <v>431</v>
      </c>
      <c r="V71" s="13">
        <v>2</v>
      </c>
      <c r="W71" s="13">
        <v>2</v>
      </c>
      <c r="X71" s="21"/>
      <c r="Y71" s="13">
        <v>999</v>
      </c>
      <c r="Z71" s="21"/>
      <c r="AA71" s="13">
        <v>999</v>
      </c>
      <c r="AB71" s="21"/>
      <c r="AC71" s="13">
        <v>999</v>
      </c>
      <c r="AD71" s="21"/>
      <c r="AE71" s="13">
        <v>3</v>
      </c>
      <c r="AF71" s="21"/>
      <c r="AG71" s="13">
        <v>2</v>
      </c>
      <c r="AH71" s="21"/>
      <c r="AI71" s="60">
        <v>42462</v>
      </c>
      <c r="AJ71" s="60">
        <v>42461</v>
      </c>
      <c r="AK71" s="21"/>
      <c r="AL71" s="13">
        <v>22</v>
      </c>
      <c r="AM71" s="13">
        <v>2</v>
      </c>
      <c r="AN71" s="13"/>
      <c r="AO71" s="21"/>
      <c r="AP71" s="13">
        <v>2</v>
      </c>
      <c r="AQ71" s="21"/>
      <c r="AR71" s="21"/>
      <c r="AS71" s="13">
        <v>2</v>
      </c>
      <c r="AT71" s="13"/>
      <c r="AU71" s="21"/>
      <c r="AV71" s="13">
        <v>2</v>
      </c>
      <c r="AW71" s="21"/>
      <c r="AX71" s="21"/>
      <c r="AY71" s="13"/>
      <c r="AZ71" s="13"/>
      <c r="BA71" s="21"/>
      <c r="BB71" s="21"/>
      <c r="BC71" s="21"/>
      <c r="BD71" s="13">
        <v>10</v>
      </c>
      <c r="BE71" s="13">
        <v>2</v>
      </c>
      <c r="BF71" s="13"/>
      <c r="BG71" s="21"/>
      <c r="BH71" s="13">
        <v>2</v>
      </c>
      <c r="BI71" s="21"/>
      <c r="BJ71" s="21"/>
      <c r="BK71" s="13"/>
      <c r="BL71" s="13"/>
      <c r="BM71" s="21"/>
      <c r="BN71" s="21"/>
      <c r="BO71" s="21"/>
      <c r="BP71" s="60">
        <v>42461</v>
      </c>
      <c r="BQ71" s="21"/>
      <c r="BR71" s="13" t="s">
        <v>1375</v>
      </c>
      <c r="BS71" s="13">
        <v>2</v>
      </c>
      <c r="BT71" s="21"/>
      <c r="BU71" s="21"/>
      <c r="BV71" s="13">
        <v>2015</v>
      </c>
      <c r="BW71" s="13" t="s">
        <v>394</v>
      </c>
      <c r="BX71" s="13">
        <v>1</v>
      </c>
      <c r="BY71" s="21"/>
      <c r="BZ71" s="13">
        <v>1</v>
      </c>
      <c r="CA71" s="21"/>
      <c r="CB71" s="21"/>
      <c r="CC71" s="21"/>
      <c r="CD71" s="21"/>
      <c r="CE71" s="21"/>
      <c r="CF71" s="21"/>
      <c r="CG71" s="21"/>
      <c r="CH71" s="21"/>
      <c r="CI71" s="21"/>
      <c r="CJ71" s="21"/>
      <c r="CK71" s="13"/>
      <c r="CL71" s="21"/>
      <c r="CM71" s="21"/>
      <c r="CN71" s="21"/>
      <c r="CO71" s="21"/>
      <c r="CP71" s="21"/>
      <c r="CQ71" s="21"/>
      <c r="CR71" s="21"/>
      <c r="CS71" s="21"/>
      <c r="CT71" s="21"/>
      <c r="CU71" s="21"/>
      <c r="CV71" s="13"/>
      <c r="CW71" s="21"/>
      <c r="CX71" s="21"/>
      <c r="CY71" s="21"/>
      <c r="CZ71" s="13">
        <v>2</v>
      </c>
      <c r="DA71" s="21"/>
      <c r="DB71" s="21"/>
      <c r="DC71" s="13">
        <v>2015</v>
      </c>
      <c r="DD71" s="21"/>
      <c r="DE71" s="13">
        <v>1</v>
      </c>
      <c r="DF71" s="21"/>
      <c r="DG71" s="13"/>
      <c r="DH71" s="21"/>
      <c r="DI71" s="21"/>
      <c r="DJ71" s="21"/>
      <c r="DK71" s="21"/>
      <c r="DL71" s="21"/>
      <c r="DM71" s="21"/>
      <c r="DN71" s="21"/>
      <c r="DO71" s="13" t="s">
        <v>394</v>
      </c>
      <c r="DP71" s="21"/>
      <c r="DQ71" s="21"/>
      <c r="DR71" s="13"/>
      <c r="DS71" s="21"/>
      <c r="DT71" s="21"/>
      <c r="DU71" s="13">
        <v>1</v>
      </c>
      <c r="DV71" s="13">
        <v>1</v>
      </c>
      <c r="DW71" s="13" t="s">
        <v>1376</v>
      </c>
      <c r="DX71" s="13">
        <v>3</v>
      </c>
      <c r="DY71" s="13" t="s">
        <v>1377</v>
      </c>
      <c r="DZ71" s="13" t="s">
        <v>1378</v>
      </c>
      <c r="EA71" s="13" t="s">
        <v>530</v>
      </c>
      <c r="EB71" s="13">
        <v>999</v>
      </c>
      <c r="EC71" s="13"/>
      <c r="ED71" s="21"/>
      <c r="EE71" s="13">
        <v>1</v>
      </c>
      <c r="EF71" s="50" t="s">
        <v>1379</v>
      </c>
      <c r="EG71" s="13">
        <v>1</v>
      </c>
      <c r="EH71" s="13">
        <v>3</v>
      </c>
      <c r="EI71" s="21"/>
      <c r="EJ71" s="13">
        <v>3</v>
      </c>
      <c r="EK71" s="13" t="s">
        <v>1380</v>
      </c>
      <c r="EL71" s="13" t="s">
        <v>1381</v>
      </c>
      <c r="EM71" s="13">
        <v>3</v>
      </c>
      <c r="EN71" s="13">
        <v>1</v>
      </c>
      <c r="EO71" s="13">
        <v>3</v>
      </c>
      <c r="EP71" s="13">
        <v>1</v>
      </c>
    </row>
    <row r="72" spans="1:146" ht="204" x14ac:dyDescent="0.2">
      <c r="A72" s="12">
        <v>192</v>
      </c>
      <c r="B72" s="59">
        <v>42571.533206018517</v>
      </c>
      <c r="C72" s="13" t="s">
        <v>336</v>
      </c>
      <c r="D72" s="13" t="s">
        <v>446</v>
      </c>
      <c r="E72" s="13" t="s">
        <v>1383</v>
      </c>
      <c r="F72" s="13">
        <v>1</v>
      </c>
      <c r="G72" s="13" t="s">
        <v>1384</v>
      </c>
      <c r="H72" s="13" t="s">
        <v>1385</v>
      </c>
      <c r="I72" s="21"/>
      <c r="J72" s="14" t="s">
        <v>1386</v>
      </c>
      <c r="K72" s="13"/>
      <c r="L72" s="13"/>
      <c r="M72" s="13" t="s">
        <v>447</v>
      </c>
      <c r="N72" s="13" t="s">
        <v>1387</v>
      </c>
      <c r="O72" s="13">
        <v>2</v>
      </c>
      <c r="P72" s="50" t="s">
        <v>1388</v>
      </c>
      <c r="Q72" s="13" t="s">
        <v>1136</v>
      </c>
      <c r="R72" s="13" t="s">
        <v>558</v>
      </c>
      <c r="S72" s="13">
        <v>15236</v>
      </c>
      <c r="T72" s="13" t="s">
        <v>1389</v>
      </c>
      <c r="U72" s="13" t="s">
        <v>431</v>
      </c>
      <c r="V72" s="60">
        <v>42401</v>
      </c>
      <c r="W72" s="61">
        <v>38018</v>
      </c>
      <c r="X72" s="21"/>
      <c r="Y72" s="13">
        <v>1</v>
      </c>
      <c r="Z72" s="13" t="s">
        <v>1390</v>
      </c>
      <c r="AA72" s="13">
        <v>2</v>
      </c>
      <c r="AB72" s="21"/>
      <c r="AC72" s="13">
        <v>2</v>
      </c>
      <c r="AD72" s="21"/>
      <c r="AE72" s="13">
        <v>2</v>
      </c>
      <c r="AF72" s="13" t="s">
        <v>1391</v>
      </c>
      <c r="AG72" s="13">
        <v>2</v>
      </c>
      <c r="AH72" s="13" t="s">
        <v>1392</v>
      </c>
      <c r="AI72" s="13">
        <v>2</v>
      </c>
      <c r="AJ72" s="61">
        <v>38384</v>
      </c>
      <c r="AK72" s="21"/>
      <c r="AL72" s="13" t="s">
        <v>1393</v>
      </c>
      <c r="AM72" s="60">
        <v>42431</v>
      </c>
      <c r="AN72" s="13" t="s">
        <v>754</v>
      </c>
      <c r="AO72" s="13" t="s">
        <v>465</v>
      </c>
      <c r="AP72" s="13">
        <v>2</v>
      </c>
      <c r="AQ72" s="21"/>
      <c r="AR72" s="13" t="s">
        <v>1394</v>
      </c>
      <c r="AS72" s="13">
        <v>1</v>
      </c>
      <c r="AT72" s="13"/>
      <c r="AU72" s="21"/>
      <c r="AV72" s="13">
        <v>1</v>
      </c>
      <c r="AW72" s="13" t="s">
        <v>1395</v>
      </c>
      <c r="AX72" s="21"/>
      <c r="AY72" s="13"/>
      <c r="AZ72" s="13"/>
      <c r="BA72" s="21"/>
      <c r="BB72" s="21"/>
      <c r="BC72" s="21"/>
      <c r="BD72" s="21"/>
      <c r="BE72" s="13"/>
      <c r="BF72" s="13"/>
      <c r="BG72" s="21"/>
      <c r="BH72" s="21"/>
      <c r="BI72" s="21"/>
      <c r="BJ72" s="13" t="s">
        <v>1396</v>
      </c>
      <c r="BK72" s="13">
        <v>1</v>
      </c>
      <c r="BL72" s="13"/>
      <c r="BM72" s="21"/>
      <c r="BN72" s="13">
        <v>1</v>
      </c>
      <c r="BO72" s="13" t="s">
        <v>1397</v>
      </c>
      <c r="BP72" s="61">
        <v>38384</v>
      </c>
      <c r="BQ72" s="21"/>
      <c r="BR72" s="13" t="s">
        <v>1398</v>
      </c>
      <c r="BS72" s="13">
        <v>1</v>
      </c>
      <c r="BT72" s="50" t="s">
        <v>1399</v>
      </c>
      <c r="BU72" s="13" t="s">
        <v>1400</v>
      </c>
      <c r="BV72" s="13">
        <v>2006</v>
      </c>
      <c r="BW72" s="13" t="s">
        <v>394</v>
      </c>
      <c r="BX72" s="13">
        <v>99</v>
      </c>
      <c r="BY72" s="13" t="s">
        <v>1401</v>
      </c>
      <c r="BZ72" s="13">
        <v>2</v>
      </c>
      <c r="CA72" s="13">
        <v>99</v>
      </c>
      <c r="CB72" s="13" t="s">
        <v>1402</v>
      </c>
      <c r="CC72" s="13" t="s">
        <v>1403</v>
      </c>
      <c r="CD72" s="13">
        <v>999</v>
      </c>
      <c r="CE72" s="21"/>
      <c r="CF72" s="13" t="s">
        <v>1404</v>
      </c>
      <c r="CG72" s="13">
        <v>2012</v>
      </c>
      <c r="CH72" s="13" t="s">
        <v>394</v>
      </c>
      <c r="CI72" s="13" t="s">
        <v>858</v>
      </c>
      <c r="CJ72" s="13" t="s">
        <v>1405</v>
      </c>
      <c r="CK72" s="13">
        <v>2</v>
      </c>
      <c r="CL72" s="13">
        <v>99</v>
      </c>
      <c r="CM72" s="13" t="s">
        <v>1406</v>
      </c>
      <c r="CN72" s="21"/>
      <c r="CO72" s="21"/>
      <c r="CP72" s="21"/>
      <c r="CQ72" s="21"/>
      <c r="CR72" s="21"/>
      <c r="CS72" s="21"/>
      <c r="CT72" s="21"/>
      <c r="CU72" s="21"/>
      <c r="CV72" s="13"/>
      <c r="CW72" s="21"/>
      <c r="CX72" s="21"/>
      <c r="CY72" s="21"/>
      <c r="CZ72" s="21"/>
      <c r="DA72" s="21"/>
      <c r="DB72" s="21"/>
      <c r="DC72" s="21"/>
      <c r="DD72" s="21"/>
      <c r="DE72" s="21"/>
      <c r="DF72" s="21"/>
      <c r="DG72" s="13"/>
      <c r="DH72" s="21"/>
      <c r="DI72" s="21"/>
      <c r="DJ72" s="13" t="s">
        <v>1407</v>
      </c>
      <c r="DK72" s="13">
        <v>999</v>
      </c>
      <c r="DL72" s="21"/>
      <c r="DM72" s="13" t="s">
        <v>1408</v>
      </c>
      <c r="DN72" s="13">
        <v>1970</v>
      </c>
      <c r="DO72" s="13" t="s">
        <v>394</v>
      </c>
      <c r="DP72" s="13">
        <v>99</v>
      </c>
      <c r="DQ72" s="13" t="s">
        <v>1271</v>
      </c>
      <c r="DR72" s="60">
        <v>42431</v>
      </c>
      <c r="DS72" s="13">
        <v>99</v>
      </c>
      <c r="DT72" s="13" t="s">
        <v>1406</v>
      </c>
      <c r="DU72" s="21"/>
      <c r="DV72" s="13"/>
      <c r="DW72" s="21"/>
      <c r="DX72" s="21"/>
      <c r="DY72" s="21"/>
      <c r="DZ72" s="21"/>
      <c r="EA72" s="21"/>
      <c r="EB72" s="13">
        <v>1</v>
      </c>
      <c r="EC72" s="13">
        <v>1</v>
      </c>
      <c r="ED72" s="13" t="s">
        <v>1409</v>
      </c>
      <c r="EE72" s="13">
        <v>999</v>
      </c>
      <c r="EF72" s="21"/>
      <c r="EG72" s="13">
        <v>2</v>
      </c>
      <c r="EH72" s="13">
        <v>3</v>
      </c>
      <c r="EI72" s="21"/>
      <c r="EJ72" s="13">
        <v>3</v>
      </c>
      <c r="EK72" s="21"/>
      <c r="EL72" s="13" t="s">
        <v>1410</v>
      </c>
      <c r="EM72" s="13">
        <v>1</v>
      </c>
      <c r="EN72" s="13">
        <v>1</v>
      </c>
      <c r="EO72" s="13">
        <v>3</v>
      </c>
      <c r="EP72" s="13">
        <v>1</v>
      </c>
    </row>
    <row r="73" spans="1:146" ht="178.5" x14ac:dyDescent="0.2">
      <c r="A73" s="12">
        <v>193</v>
      </c>
      <c r="B73" s="59">
        <v>42571.548217592594</v>
      </c>
      <c r="C73" s="13" t="s">
        <v>336</v>
      </c>
      <c r="D73" s="13" t="s">
        <v>1411</v>
      </c>
      <c r="E73" s="13" t="s">
        <v>1412</v>
      </c>
      <c r="F73" s="13">
        <v>1</v>
      </c>
      <c r="G73" s="13" t="s">
        <v>1413</v>
      </c>
      <c r="H73" s="13" t="s">
        <v>1414</v>
      </c>
      <c r="I73" s="21"/>
      <c r="J73" s="14">
        <f>972544475510</f>
        <v>972544475510</v>
      </c>
      <c r="K73" s="13"/>
      <c r="L73" s="13"/>
      <c r="M73" s="13" t="s">
        <v>1415</v>
      </c>
      <c r="N73" s="13" t="s">
        <v>1416</v>
      </c>
      <c r="O73" s="13">
        <v>2</v>
      </c>
      <c r="P73" s="50" t="s">
        <v>1417</v>
      </c>
      <c r="Q73" s="13" t="s">
        <v>1418</v>
      </c>
      <c r="R73" s="13">
        <v>10</v>
      </c>
      <c r="S73" s="13">
        <v>6969352</v>
      </c>
      <c r="T73" s="13" t="s">
        <v>1419</v>
      </c>
      <c r="U73" s="13" t="s">
        <v>1382</v>
      </c>
      <c r="V73" s="13" t="s">
        <v>1314</v>
      </c>
      <c r="W73" s="13">
        <v>2</v>
      </c>
      <c r="X73" s="21"/>
      <c r="Y73" s="13">
        <v>1</v>
      </c>
      <c r="Z73" s="13" t="s">
        <v>1420</v>
      </c>
      <c r="AA73" s="13">
        <v>2</v>
      </c>
      <c r="AB73" s="21"/>
      <c r="AC73" s="13">
        <v>1</v>
      </c>
      <c r="AD73" s="13" t="s">
        <v>1421</v>
      </c>
      <c r="AE73" s="13">
        <v>4</v>
      </c>
      <c r="AF73" s="13" t="s">
        <v>1422</v>
      </c>
      <c r="AG73" s="13">
        <v>4</v>
      </c>
      <c r="AH73" s="13" t="s">
        <v>1423</v>
      </c>
      <c r="AI73" s="61" t="s">
        <v>1931</v>
      </c>
      <c r="AJ73" s="13">
        <v>4</v>
      </c>
      <c r="AK73" s="21"/>
      <c r="AL73" s="21"/>
      <c r="AM73" s="13"/>
      <c r="AN73" s="13"/>
      <c r="AO73" s="21"/>
      <c r="AP73" s="21"/>
      <c r="AQ73" s="21"/>
      <c r="AR73" s="21"/>
      <c r="AS73" s="13"/>
      <c r="AT73" s="13"/>
      <c r="AU73" s="21"/>
      <c r="AV73" s="21"/>
      <c r="AW73" s="21"/>
      <c r="AX73" s="21"/>
      <c r="AY73" s="13"/>
      <c r="AZ73" s="13"/>
      <c r="BA73" s="21"/>
      <c r="BB73" s="21"/>
      <c r="BC73" s="21"/>
      <c r="BD73" s="13">
        <v>0</v>
      </c>
      <c r="BE73" s="13" t="s">
        <v>571</v>
      </c>
      <c r="BF73" s="13" t="s">
        <v>1424</v>
      </c>
      <c r="BG73" s="13" t="s">
        <v>1425</v>
      </c>
      <c r="BH73" s="13">
        <v>1</v>
      </c>
      <c r="BI73" s="21"/>
      <c r="BJ73" s="21"/>
      <c r="BK73" s="13"/>
      <c r="BL73" s="13"/>
      <c r="BM73" s="21"/>
      <c r="BN73" s="21"/>
      <c r="BO73" s="21"/>
      <c r="BP73" s="13" t="s">
        <v>643</v>
      </c>
      <c r="BQ73" s="13" t="s">
        <v>1426</v>
      </c>
      <c r="BR73" s="21"/>
      <c r="BS73" s="21"/>
      <c r="BT73" s="21"/>
      <c r="BU73" s="21"/>
      <c r="BV73" s="21"/>
      <c r="BW73" s="21"/>
      <c r="BX73" s="21"/>
      <c r="BY73" s="21"/>
      <c r="BZ73" s="13"/>
      <c r="CA73" s="21"/>
      <c r="CB73" s="21"/>
      <c r="CC73" s="21"/>
      <c r="CD73" s="21"/>
      <c r="CE73" s="21"/>
      <c r="CF73" s="21"/>
      <c r="CG73" s="21"/>
      <c r="CH73" s="21"/>
      <c r="CI73" s="21"/>
      <c r="CJ73" s="21"/>
      <c r="CK73" s="13"/>
      <c r="CL73" s="21"/>
      <c r="CM73" s="21"/>
      <c r="CN73" s="21"/>
      <c r="CO73" s="21"/>
      <c r="CP73" s="21"/>
      <c r="CQ73" s="21"/>
      <c r="CR73" s="21"/>
      <c r="CS73" s="21"/>
      <c r="CT73" s="21"/>
      <c r="CU73" s="21"/>
      <c r="CV73" s="13"/>
      <c r="CW73" s="21"/>
      <c r="CX73" s="21"/>
      <c r="CY73" s="21"/>
      <c r="CZ73" s="13">
        <v>2</v>
      </c>
      <c r="DA73" s="21"/>
      <c r="DB73" s="13" t="s">
        <v>1427</v>
      </c>
      <c r="DC73" s="13">
        <v>2010</v>
      </c>
      <c r="DD73" s="21"/>
      <c r="DE73" s="13">
        <v>99</v>
      </c>
      <c r="DF73" s="13" t="s">
        <v>1428</v>
      </c>
      <c r="DG73" s="13">
        <v>2</v>
      </c>
      <c r="DH73" s="13">
        <v>99</v>
      </c>
      <c r="DI73" s="13" t="s">
        <v>1429</v>
      </c>
      <c r="DJ73" s="21"/>
      <c r="DK73" s="21"/>
      <c r="DL73" s="21"/>
      <c r="DM73" s="21"/>
      <c r="DN73" s="21"/>
      <c r="DO73" s="13" t="s">
        <v>394</v>
      </c>
      <c r="DP73" s="21"/>
      <c r="DQ73" s="21"/>
      <c r="DR73" s="13"/>
      <c r="DS73" s="21"/>
      <c r="DT73" s="21"/>
      <c r="DU73" s="21"/>
      <c r="DV73" s="13"/>
      <c r="DW73" s="21"/>
      <c r="DX73" s="21"/>
      <c r="DY73" s="21"/>
      <c r="DZ73" s="21"/>
      <c r="EA73" s="21"/>
      <c r="EB73" s="13">
        <v>1</v>
      </c>
      <c r="EC73" s="13">
        <v>3</v>
      </c>
      <c r="ED73" s="13" t="s">
        <v>1430</v>
      </c>
      <c r="EE73" s="13">
        <v>1</v>
      </c>
      <c r="EF73" s="13" t="s">
        <v>1431</v>
      </c>
      <c r="EG73" s="13">
        <v>1</v>
      </c>
      <c r="EH73" s="13">
        <v>4</v>
      </c>
      <c r="EI73" s="13" t="s">
        <v>1432</v>
      </c>
      <c r="EJ73" s="13">
        <v>4</v>
      </c>
      <c r="EK73" s="13" t="s">
        <v>1433</v>
      </c>
      <c r="EL73" s="13" t="s">
        <v>1434</v>
      </c>
      <c r="EM73" s="13">
        <v>1</v>
      </c>
      <c r="EN73" s="13">
        <v>1</v>
      </c>
      <c r="EO73" s="13">
        <v>2</v>
      </c>
      <c r="EP73" s="13">
        <v>1</v>
      </c>
    </row>
    <row r="74" spans="1:146" ht="25.5" x14ac:dyDescent="0.2">
      <c r="A74" s="12">
        <v>197</v>
      </c>
      <c r="B74" s="59">
        <v>42579.518680555557</v>
      </c>
      <c r="C74" s="13" t="s">
        <v>336</v>
      </c>
      <c r="D74" s="13" t="s">
        <v>861</v>
      </c>
      <c r="E74" s="13" t="s">
        <v>1436</v>
      </c>
      <c r="F74" s="13">
        <v>2</v>
      </c>
      <c r="G74" s="13" t="s">
        <v>1437</v>
      </c>
      <c r="H74" s="13" t="s">
        <v>1438</v>
      </c>
      <c r="I74" s="21"/>
      <c r="J74" s="14">
        <f>40744390832</f>
        <v>40744390832</v>
      </c>
      <c r="K74" s="13"/>
      <c r="L74" s="13"/>
      <c r="M74" s="13" t="s">
        <v>1439</v>
      </c>
      <c r="N74" s="13" t="s">
        <v>1440</v>
      </c>
      <c r="O74" s="13">
        <v>2</v>
      </c>
      <c r="P74" s="50" t="s">
        <v>615</v>
      </c>
      <c r="Q74" s="13" t="s">
        <v>616</v>
      </c>
      <c r="R74" s="13">
        <v>111</v>
      </c>
      <c r="S74" s="13">
        <v>800201</v>
      </c>
      <c r="T74" s="13" t="s">
        <v>617</v>
      </c>
      <c r="U74" s="13" t="s">
        <v>520</v>
      </c>
      <c r="V74" s="60">
        <v>42462</v>
      </c>
      <c r="W74" s="13" t="s">
        <v>583</v>
      </c>
      <c r="X74" s="13" t="s">
        <v>1441</v>
      </c>
      <c r="Y74" s="13">
        <v>1</v>
      </c>
      <c r="Z74" s="50" t="s">
        <v>1442</v>
      </c>
      <c r="AA74" s="13">
        <v>999</v>
      </c>
      <c r="AB74" s="21"/>
      <c r="AC74" s="13">
        <v>999</v>
      </c>
      <c r="AD74" s="21"/>
      <c r="AE74" s="13">
        <v>2</v>
      </c>
      <c r="AF74" s="50" t="s">
        <v>1443</v>
      </c>
      <c r="AG74" s="13">
        <v>2</v>
      </c>
      <c r="AH74" s="50" t="s">
        <v>1444</v>
      </c>
      <c r="AI74" s="61" t="s">
        <v>1932</v>
      </c>
      <c r="AJ74" s="13">
        <v>1</v>
      </c>
      <c r="AK74" s="21"/>
      <c r="AL74" s="13">
        <v>1</v>
      </c>
      <c r="AM74" s="13">
        <v>1</v>
      </c>
      <c r="AN74" s="13"/>
      <c r="AO74" s="21"/>
      <c r="AP74" s="13">
        <v>999</v>
      </c>
      <c r="AQ74" s="21"/>
      <c r="AR74" s="21"/>
      <c r="AS74" s="13"/>
      <c r="AT74" s="13"/>
      <c r="AU74" s="21"/>
      <c r="AV74" s="21"/>
      <c r="AW74" s="21"/>
      <c r="AX74" s="21"/>
      <c r="AY74" s="13"/>
      <c r="AZ74" s="13"/>
      <c r="BA74" s="21"/>
      <c r="BB74" s="21"/>
      <c r="BC74" s="21"/>
      <c r="BD74" s="21"/>
      <c r="BE74" s="13"/>
      <c r="BF74" s="13"/>
      <c r="BG74" s="21"/>
      <c r="BH74" s="21"/>
      <c r="BI74" s="21"/>
      <c r="BJ74" s="21"/>
      <c r="BK74" s="13"/>
      <c r="BL74" s="13"/>
      <c r="BM74" s="21"/>
      <c r="BN74" s="21"/>
      <c r="BO74" s="21"/>
      <c r="BP74" s="60">
        <v>42491</v>
      </c>
      <c r="BQ74" s="21"/>
      <c r="BR74" s="13" t="s">
        <v>1445</v>
      </c>
      <c r="BS74" s="13">
        <v>2</v>
      </c>
      <c r="BT74" s="21"/>
      <c r="BU74" s="13" t="s">
        <v>1446</v>
      </c>
      <c r="BV74" s="13">
        <v>2011</v>
      </c>
      <c r="BW74" s="21"/>
      <c r="BX74" s="13" t="s">
        <v>858</v>
      </c>
      <c r="BY74" s="13" t="s">
        <v>809</v>
      </c>
      <c r="BZ74" s="13">
        <v>3</v>
      </c>
      <c r="CA74" s="21"/>
      <c r="CB74" s="21"/>
      <c r="CC74" s="21"/>
      <c r="CD74" s="21"/>
      <c r="CE74" s="21"/>
      <c r="CF74" s="21"/>
      <c r="CG74" s="21"/>
      <c r="CH74" s="21"/>
      <c r="CI74" s="21"/>
      <c r="CJ74" s="21"/>
      <c r="CK74" s="13"/>
      <c r="CL74" s="21"/>
      <c r="CM74" s="21"/>
      <c r="CN74" s="21"/>
      <c r="CO74" s="21"/>
      <c r="CP74" s="21"/>
      <c r="CQ74" s="21"/>
      <c r="CR74" s="21"/>
      <c r="CS74" s="21"/>
      <c r="CT74" s="21"/>
      <c r="CU74" s="21"/>
      <c r="CV74" s="13"/>
      <c r="CW74" s="21"/>
      <c r="CX74" s="21"/>
      <c r="CY74" s="21"/>
      <c r="CZ74" s="21"/>
      <c r="DA74" s="21"/>
      <c r="DB74" s="21"/>
      <c r="DC74" s="21"/>
      <c r="DD74" s="21"/>
      <c r="DE74" s="21"/>
      <c r="DF74" s="21"/>
      <c r="DG74" s="13"/>
      <c r="DH74" s="21"/>
      <c r="DI74" s="21"/>
      <c r="DJ74" s="13" t="s">
        <v>1447</v>
      </c>
      <c r="DK74" s="13">
        <v>999</v>
      </c>
      <c r="DL74" s="21"/>
      <c r="DM74" s="21"/>
      <c r="DN74" s="21"/>
      <c r="DO74" s="21"/>
      <c r="DP74" s="13">
        <v>2</v>
      </c>
      <c r="DQ74" s="21"/>
      <c r="DR74" s="13">
        <v>3</v>
      </c>
      <c r="DS74" s="21"/>
      <c r="DT74" s="21"/>
      <c r="DU74" s="13">
        <v>2</v>
      </c>
      <c r="DV74" s="13"/>
      <c r="DW74" s="21"/>
      <c r="DX74" s="21"/>
      <c r="DY74" s="21"/>
      <c r="DZ74" s="21"/>
      <c r="EA74" s="21"/>
      <c r="EB74" s="13">
        <v>1</v>
      </c>
      <c r="EC74" s="13">
        <v>3</v>
      </c>
      <c r="ED74" s="21"/>
      <c r="EE74" s="13">
        <v>999</v>
      </c>
      <c r="EF74" s="21"/>
      <c r="EG74" s="13">
        <v>1</v>
      </c>
      <c r="EH74" s="13">
        <v>3</v>
      </c>
      <c r="EI74" s="13" t="s">
        <v>1448</v>
      </c>
      <c r="EJ74" s="13">
        <v>2</v>
      </c>
      <c r="EK74" s="21"/>
      <c r="EL74" s="21"/>
      <c r="EM74" s="13">
        <v>1</v>
      </c>
      <c r="EN74" s="13">
        <v>1</v>
      </c>
      <c r="EO74" s="13">
        <v>3</v>
      </c>
      <c r="EP74" s="13">
        <v>1</v>
      </c>
    </row>
    <row r="75" spans="1:146" ht="25.5" x14ac:dyDescent="0.2">
      <c r="A75" s="12">
        <v>207</v>
      </c>
      <c r="B75" s="59">
        <v>42583.529930555553</v>
      </c>
      <c r="C75" s="13" t="s">
        <v>336</v>
      </c>
      <c r="D75" s="13" t="s">
        <v>1449</v>
      </c>
      <c r="E75" s="13" t="s">
        <v>1450</v>
      </c>
      <c r="F75" s="13">
        <v>1</v>
      </c>
      <c r="G75" s="13" t="s">
        <v>611</v>
      </c>
      <c r="H75" s="13" t="s">
        <v>1451</v>
      </c>
      <c r="I75" s="21"/>
      <c r="J75" s="14">
        <f>972506241802</f>
        <v>972506241802</v>
      </c>
      <c r="K75" s="13"/>
      <c r="L75" s="13"/>
      <c r="M75" s="13" t="s">
        <v>1452</v>
      </c>
      <c r="N75" s="13" t="s">
        <v>1453</v>
      </c>
      <c r="O75" s="13">
        <v>2</v>
      </c>
      <c r="P75" s="50" t="s">
        <v>1454</v>
      </c>
      <c r="Q75" s="13" t="s">
        <v>1455</v>
      </c>
      <c r="R75" s="13" t="s">
        <v>1455</v>
      </c>
      <c r="S75" s="13">
        <v>99999</v>
      </c>
      <c r="T75" s="13" t="s">
        <v>1456</v>
      </c>
      <c r="U75" s="13" t="s">
        <v>1382</v>
      </c>
      <c r="V75" s="13" t="s">
        <v>570</v>
      </c>
      <c r="W75" s="13">
        <v>2</v>
      </c>
      <c r="X75" s="21"/>
      <c r="Y75" s="13">
        <v>999</v>
      </c>
      <c r="Z75" s="21"/>
      <c r="AA75" s="13">
        <v>2</v>
      </c>
      <c r="AB75" s="21"/>
      <c r="AC75" s="13">
        <v>2</v>
      </c>
      <c r="AD75" s="21"/>
      <c r="AE75" s="13">
        <v>3</v>
      </c>
      <c r="AF75" s="13" t="s">
        <v>1457</v>
      </c>
      <c r="AG75" s="13">
        <v>2</v>
      </c>
      <c r="AH75" s="21"/>
      <c r="AI75" s="13">
        <v>2</v>
      </c>
      <c r="AJ75" s="60">
        <v>42463</v>
      </c>
      <c r="AK75" s="21"/>
      <c r="AL75" s="21"/>
      <c r="AM75" s="13"/>
      <c r="AN75" s="13"/>
      <c r="AO75" s="21"/>
      <c r="AP75" s="21"/>
      <c r="AQ75" s="21"/>
      <c r="AR75" s="21"/>
      <c r="AS75" s="13"/>
      <c r="AT75" s="13"/>
      <c r="AU75" s="21"/>
      <c r="AV75" s="21"/>
      <c r="AW75" s="21"/>
      <c r="AX75" s="13" t="s">
        <v>1458</v>
      </c>
      <c r="AY75" s="13">
        <v>2</v>
      </c>
      <c r="AZ75" s="13"/>
      <c r="BA75" s="21"/>
      <c r="BB75" s="13">
        <v>999</v>
      </c>
      <c r="BC75" s="21"/>
      <c r="BD75" s="13">
        <v>75</v>
      </c>
      <c r="BE75" s="13">
        <v>2</v>
      </c>
      <c r="BF75" s="13"/>
      <c r="BG75" s="21"/>
      <c r="BH75" s="13">
        <v>999</v>
      </c>
      <c r="BI75" s="21"/>
      <c r="BJ75" s="21"/>
      <c r="BK75" s="13"/>
      <c r="BL75" s="13"/>
      <c r="BM75" s="21"/>
      <c r="BN75" s="21"/>
      <c r="BO75" s="21"/>
      <c r="BP75" s="60">
        <v>42463</v>
      </c>
      <c r="BQ75" s="21"/>
      <c r="BR75" s="21"/>
      <c r="BS75" s="21"/>
      <c r="BT75" s="21"/>
      <c r="BU75" s="21"/>
      <c r="BV75" s="21"/>
      <c r="BW75" s="21"/>
      <c r="BX75" s="21"/>
      <c r="BY75" s="21"/>
      <c r="BZ75" s="13"/>
      <c r="CA75" s="21"/>
      <c r="CB75" s="21"/>
      <c r="CC75" s="21"/>
      <c r="CD75" s="21"/>
      <c r="CE75" s="21"/>
      <c r="CF75" s="21"/>
      <c r="CG75" s="21"/>
      <c r="CH75" s="21"/>
      <c r="CI75" s="21"/>
      <c r="CJ75" s="21"/>
      <c r="CK75" s="13"/>
      <c r="CL75" s="21"/>
      <c r="CM75" s="21"/>
      <c r="CN75" s="13" t="s">
        <v>1459</v>
      </c>
      <c r="CO75" s="13">
        <v>1</v>
      </c>
      <c r="CP75" s="21"/>
      <c r="CQ75" s="13" t="s">
        <v>1460</v>
      </c>
      <c r="CR75" s="13">
        <v>1999</v>
      </c>
      <c r="CS75" s="13" t="s">
        <v>394</v>
      </c>
      <c r="CT75" s="13">
        <v>2</v>
      </c>
      <c r="CU75" s="21"/>
      <c r="CV75" s="60">
        <v>42401</v>
      </c>
      <c r="CW75" s="13">
        <v>2</v>
      </c>
      <c r="CX75" s="21"/>
      <c r="CY75" s="21"/>
      <c r="CZ75" s="13">
        <v>1</v>
      </c>
      <c r="DA75" s="21"/>
      <c r="DB75" s="13" t="s">
        <v>1460</v>
      </c>
      <c r="DC75" s="13">
        <v>2009</v>
      </c>
      <c r="DD75" s="21"/>
      <c r="DE75" s="13">
        <v>99</v>
      </c>
      <c r="DF75" s="13" t="s">
        <v>1461</v>
      </c>
      <c r="DG75" s="13">
        <v>2</v>
      </c>
      <c r="DH75" s="13">
        <v>2</v>
      </c>
      <c r="DI75" s="21"/>
      <c r="DJ75" s="21"/>
      <c r="DK75" s="21"/>
      <c r="DL75" s="21"/>
      <c r="DM75" s="21"/>
      <c r="DN75" s="21"/>
      <c r="DO75" s="13" t="s">
        <v>394</v>
      </c>
      <c r="DP75" s="21"/>
      <c r="DQ75" s="21"/>
      <c r="DR75" s="13"/>
      <c r="DS75" s="21"/>
      <c r="DT75" s="21"/>
      <c r="DU75" s="21"/>
      <c r="DV75" s="13"/>
      <c r="DW75" s="21"/>
      <c r="DX75" s="21"/>
      <c r="DY75" s="21"/>
      <c r="DZ75" s="21"/>
      <c r="EA75" s="21"/>
      <c r="EB75" s="13">
        <v>999</v>
      </c>
      <c r="EC75" s="13"/>
      <c r="ED75" s="21"/>
      <c r="EE75" s="13">
        <v>1</v>
      </c>
      <c r="EF75" s="13" t="s">
        <v>1462</v>
      </c>
      <c r="EG75" s="13">
        <v>1</v>
      </c>
      <c r="EH75" s="13">
        <v>999</v>
      </c>
      <c r="EI75" s="21"/>
      <c r="EJ75" s="13">
        <v>999</v>
      </c>
      <c r="EK75" s="21"/>
      <c r="EL75" s="13" t="s">
        <v>1463</v>
      </c>
      <c r="EM75" s="13">
        <v>1</v>
      </c>
      <c r="EN75" s="13">
        <v>999</v>
      </c>
      <c r="EO75" s="13">
        <v>3</v>
      </c>
      <c r="EP75" s="13">
        <v>1</v>
      </c>
    </row>
    <row r="76" spans="1:146" ht="38.25" x14ac:dyDescent="0.2">
      <c r="A76" s="12">
        <v>208</v>
      </c>
      <c r="B76" s="59">
        <v>42583.717685185184</v>
      </c>
      <c r="C76" s="13" t="s">
        <v>336</v>
      </c>
      <c r="D76" s="13" t="s">
        <v>1464</v>
      </c>
      <c r="E76" s="13" t="s">
        <v>1465</v>
      </c>
      <c r="F76" s="13">
        <v>1</v>
      </c>
      <c r="G76" s="13" t="s">
        <v>1466</v>
      </c>
      <c r="H76" s="13" t="s">
        <v>1467</v>
      </c>
      <c r="I76" s="21"/>
      <c r="J76" s="14">
        <f>355682628492</f>
        <v>355682628492</v>
      </c>
      <c r="K76" s="13"/>
      <c r="L76" s="13"/>
      <c r="M76" s="13" t="s">
        <v>1468</v>
      </c>
      <c r="N76" s="13" t="s">
        <v>1469</v>
      </c>
      <c r="O76" s="13">
        <v>2</v>
      </c>
      <c r="P76" s="50" t="s">
        <v>1470</v>
      </c>
      <c r="Q76" s="13" t="s">
        <v>1347</v>
      </c>
      <c r="R76" s="13">
        <v>60</v>
      </c>
      <c r="S76" s="13">
        <v>1000</v>
      </c>
      <c r="T76" s="13" t="s">
        <v>363</v>
      </c>
      <c r="U76" s="13" t="s">
        <v>364</v>
      </c>
      <c r="V76" s="60">
        <v>42430</v>
      </c>
      <c r="W76" s="13">
        <v>99</v>
      </c>
      <c r="X76" s="13" t="s">
        <v>1471</v>
      </c>
      <c r="Y76" s="13">
        <v>1</v>
      </c>
      <c r="Z76" s="13" t="s">
        <v>1472</v>
      </c>
      <c r="AA76" s="13">
        <v>2</v>
      </c>
      <c r="AB76" s="21"/>
      <c r="AC76" s="13">
        <v>2</v>
      </c>
      <c r="AD76" s="21"/>
      <c r="AE76" s="13">
        <v>2</v>
      </c>
      <c r="AF76" s="13" t="s">
        <v>1473</v>
      </c>
      <c r="AG76" s="13">
        <v>2</v>
      </c>
      <c r="AH76" s="13" t="s">
        <v>1474</v>
      </c>
      <c r="AI76" s="13">
        <v>2</v>
      </c>
      <c r="AJ76" s="13">
        <v>99</v>
      </c>
      <c r="AK76" s="13" t="s">
        <v>1475</v>
      </c>
      <c r="AL76" s="21"/>
      <c r="AM76" s="13"/>
      <c r="AN76" s="13"/>
      <c r="AO76" s="21"/>
      <c r="AP76" s="21"/>
      <c r="AQ76" s="21"/>
      <c r="AR76" s="21"/>
      <c r="AS76" s="13"/>
      <c r="AT76" s="13"/>
      <c r="AU76" s="21"/>
      <c r="AV76" s="21"/>
      <c r="AW76" s="21"/>
      <c r="AX76" s="21"/>
      <c r="AY76" s="13"/>
      <c r="AZ76" s="13"/>
      <c r="BA76" s="21"/>
      <c r="BB76" s="21"/>
      <c r="BC76" s="21"/>
      <c r="BD76" s="21"/>
      <c r="BE76" s="13"/>
      <c r="BF76" s="13"/>
      <c r="BG76" s="21"/>
      <c r="BH76" s="21"/>
      <c r="BI76" s="21"/>
      <c r="BJ76" s="21"/>
      <c r="BK76" s="13"/>
      <c r="BL76" s="13"/>
      <c r="BM76" s="21"/>
      <c r="BN76" s="21"/>
      <c r="BO76" s="21"/>
      <c r="BP76" s="13">
        <v>99</v>
      </c>
      <c r="BQ76" s="13" t="s">
        <v>1476</v>
      </c>
      <c r="BR76" s="21"/>
      <c r="BS76" s="21"/>
      <c r="BT76" s="21"/>
      <c r="BU76" s="21"/>
      <c r="BV76" s="21"/>
      <c r="BW76" s="21"/>
      <c r="BX76" s="21"/>
      <c r="BY76" s="21"/>
      <c r="BZ76" s="13"/>
      <c r="CA76" s="21"/>
      <c r="CB76" s="21"/>
      <c r="CC76" s="21"/>
      <c r="CD76" s="21"/>
      <c r="CE76" s="21"/>
      <c r="CF76" s="21"/>
      <c r="CG76" s="21"/>
      <c r="CH76" s="21"/>
      <c r="CI76" s="21"/>
      <c r="CJ76" s="21"/>
      <c r="CK76" s="13"/>
      <c r="CL76" s="21"/>
      <c r="CM76" s="21"/>
      <c r="CN76" s="21"/>
      <c r="CO76" s="21"/>
      <c r="CP76" s="21"/>
      <c r="CQ76" s="21"/>
      <c r="CR76" s="21"/>
      <c r="CS76" s="21"/>
      <c r="CT76" s="21"/>
      <c r="CU76" s="21"/>
      <c r="CV76" s="13"/>
      <c r="CW76" s="21"/>
      <c r="CX76" s="21"/>
      <c r="CY76" s="21"/>
      <c r="CZ76" s="21"/>
      <c r="DA76" s="21"/>
      <c r="DB76" s="21"/>
      <c r="DC76" s="21"/>
      <c r="DD76" s="21"/>
      <c r="DE76" s="21"/>
      <c r="DF76" s="21"/>
      <c r="DG76" s="13"/>
      <c r="DH76" s="21"/>
      <c r="DI76" s="21"/>
      <c r="DJ76" s="21"/>
      <c r="DK76" s="21"/>
      <c r="DL76" s="21"/>
      <c r="DM76" s="21"/>
      <c r="DN76" s="21"/>
      <c r="DO76" s="21"/>
      <c r="DP76" s="21"/>
      <c r="DQ76" s="21"/>
      <c r="DR76" s="13"/>
      <c r="DS76" s="21"/>
      <c r="DT76" s="21"/>
      <c r="DU76" s="21"/>
      <c r="DV76" s="13"/>
      <c r="DW76" s="21"/>
      <c r="DX76" s="21"/>
      <c r="DY76" s="21"/>
      <c r="DZ76" s="21"/>
      <c r="EA76" s="21"/>
      <c r="EB76" s="13">
        <v>1</v>
      </c>
      <c r="EC76" s="13">
        <v>2</v>
      </c>
      <c r="ED76" s="13" t="s">
        <v>1477</v>
      </c>
      <c r="EE76" s="13">
        <v>1</v>
      </c>
      <c r="EF76" s="13" t="s">
        <v>1478</v>
      </c>
      <c r="EG76" s="13">
        <v>2</v>
      </c>
      <c r="EH76" s="13">
        <v>4</v>
      </c>
      <c r="EI76" s="13" t="s">
        <v>1479</v>
      </c>
      <c r="EJ76" s="13">
        <v>4</v>
      </c>
      <c r="EK76" s="13" t="s">
        <v>1480</v>
      </c>
      <c r="EL76" s="13" t="s">
        <v>1481</v>
      </c>
      <c r="EM76" s="13">
        <v>3</v>
      </c>
      <c r="EN76" s="13">
        <v>1</v>
      </c>
      <c r="EO76" s="13">
        <v>3</v>
      </c>
      <c r="EP76" s="13">
        <v>2</v>
      </c>
    </row>
    <row r="77" spans="1:146" ht="102" x14ac:dyDescent="0.2">
      <c r="A77" s="12">
        <v>210</v>
      </c>
      <c r="B77" s="59">
        <v>42584.756053240744</v>
      </c>
      <c r="C77" s="13" t="s">
        <v>336</v>
      </c>
      <c r="D77" s="13" t="s">
        <v>1483</v>
      </c>
      <c r="E77" s="13" t="s">
        <v>1484</v>
      </c>
      <c r="F77" s="13">
        <v>1</v>
      </c>
      <c r="G77" s="13" t="s">
        <v>533</v>
      </c>
      <c r="H77" s="13" t="s">
        <v>1485</v>
      </c>
      <c r="I77" s="21"/>
      <c r="J77" s="14" t="s">
        <v>1486</v>
      </c>
      <c r="K77" s="13" t="s">
        <v>1487</v>
      </c>
      <c r="L77" s="13"/>
      <c r="M77" s="13" t="s">
        <v>1488</v>
      </c>
      <c r="N77" s="21"/>
      <c r="O77" s="13">
        <v>3</v>
      </c>
      <c r="P77" s="50" t="s">
        <v>1489</v>
      </c>
      <c r="Q77" s="13" t="s">
        <v>1490</v>
      </c>
      <c r="R77" s="13">
        <v>14</v>
      </c>
      <c r="S77" s="13">
        <v>77420</v>
      </c>
      <c r="T77" s="13" t="s">
        <v>1491</v>
      </c>
      <c r="U77" s="13" t="s">
        <v>534</v>
      </c>
      <c r="V77" s="60">
        <v>42431</v>
      </c>
      <c r="W77" s="13" t="s">
        <v>571</v>
      </c>
      <c r="X77" s="21"/>
      <c r="Y77" s="13">
        <v>2</v>
      </c>
      <c r="Z77" s="21"/>
      <c r="AA77" s="13">
        <v>1</v>
      </c>
      <c r="AB77" s="13" t="s">
        <v>1492</v>
      </c>
      <c r="AC77" s="13">
        <v>2</v>
      </c>
      <c r="AD77" s="21"/>
      <c r="AE77" s="13">
        <v>2</v>
      </c>
      <c r="AF77" s="13" t="s">
        <v>1493</v>
      </c>
      <c r="AG77" s="13">
        <v>2</v>
      </c>
      <c r="AH77" s="13" t="s">
        <v>1494</v>
      </c>
      <c r="AI77" s="61" t="s">
        <v>1932</v>
      </c>
      <c r="AJ77" s="13">
        <v>99</v>
      </c>
      <c r="AK77" s="13" t="s">
        <v>1495</v>
      </c>
      <c r="AL77" s="21"/>
      <c r="AM77" s="13"/>
      <c r="AN77" s="13"/>
      <c r="AO77" s="21"/>
      <c r="AP77" s="21"/>
      <c r="AQ77" s="21"/>
      <c r="AR77" s="21"/>
      <c r="AS77" s="13"/>
      <c r="AT77" s="13"/>
      <c r="AU77" s="21"/>
      <c r="AV77" s="21"/>
      <c r="AW77" s="21"/>
      <c r="AX77" s="21"/>
      <c r="AY77" s="13"/>
      <c r="AZ77" s="13"/>
      <c r="BA77" s="21"/>
      <c r="BB77" s="21"/>
      <c r="BC77" s="21"/>
      <c r="BD77" s="21"/>
      <c r="BE77" s="13"/>
      <c r="BF77" s="13"/>
      <c r="BG77" s="21"/>
      <c r="BH77" s="21"/>
      <c r="BI77" s="21"/>
      <c r="BJ77" s="21"/>
      <c r="BK77" s="13"/>
      <c r="BL77" s="13"/>
      <c r="BM77" s="21"/>
      <c r="BN77" s="21"/>
      <c r="BO77" s="21"/>
      <c r="BP77" s="13">
        <v>99</v>
      </c>
      <c r="BQ77" s="13" t="s">
        <v>1496</v>
      </c>
      <c r="BR77" s="21"/>
      <c r="BS77" s="21"/>
      <c r="BT77" s="21"/>
      <c r="BU77" s="21"/>
      <c r="BV77" s="21"/>
      <c r="BW77" s="21"/>
      <c r="BX77" s="21"/>
      <c r="BY77" s="21"/>
      <c r="BZ77" s="13"/>
      <c r="CA77" s="21"/>
      <c r="CB77" s="21"/>
      <c r="CC77" s="21"/>
      <c r="CD77" s="21"/>
      <c r="CE77" s="21"/>
      <c r="CF77" s="21"/>
      <c r="CG77" s="21"/>
      <c r="CH77" s="21"/>
      <c r="CI77" s="21"/>
      <c r="CJ77" s="21"/>
      <c r="CK77" s="13"/>
      <c r="CL77" s="21"/>
      <c r="CM77" s="21"/>
      <c r="CN77" s="21"/>
      <c r="CO77" s="21"/>
      <c r="CP77" s="21"/>
      <c r="CQ77" s="21"/>
      <c r="CR77" s="21"/>
      <c r="CS77" s="21"/>
      <c r="CT77" s="21"/>
      <c r="CU77" s="21"/>
      <c r="CV77" s="13"/>
      <c r="CW77" s="21"/>
      <c r="CX77" s="21"/>
      <c r="CY77" s="21"/>
      <c r="CZ77" s="21"/>
      <c r="DA77" s="21"/>
      <c r="DB77" s="21"/>
      <c r="DC77" s="21"/>
      <c r="DD77" s="21"/>
      <c r="DE77" s="21"/>
      <c r="DF77" s="21"/>
      <c r="DG77" s="13"/>
      <c r="DH77" s="21"/>
      <c r="DI77" s="21"/>
      <c r="DJ77" s="21"/>
      <c r="DK77" s="21"/>
      <c r="DL77" s="21"/>
      <c r="DM77" s="21"/>
      <c r="DN77" s="21"/>
      <c r="DO77" s="21"/>
      <c r="DP77" s="21"/>
      <c r="DQ77" s="21"/>
      <c r="DR77" s="13"/>
      <c r="DS77" s="21"/>
      <c r="DT77" s="21"/>
      <c r="DU77" s="13">
        <v>1</v>
      </c>
      <c r="DV77" s="13" t="s">
        <v>1497</v>
      </c>
      <c r="DW77" s="13" t="s">
        <v>1498</v>
      </c>
      <c r="DX77" s="13">
        <v>2</v>
      </c>
      <c r="DY77" s="13" t="s">
        <v>1499</v>
      </c>
      <c r="DZ77" s="13" t="s">
        <v>1500</v>
      </c>
      <c r="EA77" s="21"/>
      <c r="EB77" s="13">
        <v>2</v>
      </c>
      <c r="EC77" s="13"/>
      <c r="ED77" s="21"/>
      <c r="EE77" s="13">
        <v>1</v>
      </c>
      <c r="EF77" s="13" t="s">
        <v>1501</v>
      </c>
      <c r="EG77" s="13">
        <v>1</v>
      </c>
      <c r="EH77" s="13">
        <v>3</v>
      </c>
      <c r="EI77" s="13" t="s">
        <v>1502</v>
      </c>
      <c r="EJ77" s="13">
        <v>2</v>
      </c>
      <c r="EK77" s="13" t="s">
        <v>1503</v>
      </c>
      <c r="EL77" s="13" t="s">
        <v>1504</v>
      </c>
      <c r="EM77" s="13">
        <v>1</v>
      </c>
      <c r="EN77" s="13">
        <v>1</v>
      </c>
      <c r="EO77" s="13">
        <v>3</v>
      </c>
      <c r="EP77" s="13">
        <v>1</v>
      </c>
    </row>
    <row r="78" spans="1:146" ht="102" x14ac:dyDescent="0.2">
      <c r="A78" s="12">
        <v>216</v>
      </c>
      <c r="B78" s="59">
        <v>42592.401979166665</v>
      </c>
      <c r="C78" s="13" t="s">
        <v>336</v>
      </c>
      <c r="D78" s="13" t="s">
        <v>1505</v>
      </c>
      <c r="E78" s="13" t="s">
        <v>1506</v>
      </c>
      <c r="F78" s="13">
        <v>1</v>
      </c>
      <c r="G78" s="13" t="s">
        <v>1507</v>
      </c>
      <c r="H78" s="13" t="s">
        <v>1508</v>
      </c>
      <c r="I78" s="21"/>
      <c r="J78" s="14" t="s">
        <v>1509</v>
      </c>
      <c r="K78" s="13"/>
      <c r="L78" s="13"/>
      <c r="M78" s="13" t="s">
        <v>1510</v>
      </c>
      <c r="N78" s="21"/>
      <c r="O78" s="13">
        <v>1</v>
      </c>
      <c r="P78" s="50" t="s">
        <v>1511</v>
      </c>
      <c r="Q78" s="13" t="s">
        <v>1512</v>
      </c>
      <c r="R78" s="13" t="s">
        <v>1513</v>
      </c>
      <c r="S78" s="13">
        <v>1000</v>
      </c>
      <c r="T78" s="13" t="s">
        <v>1514</v>
      </c>
      <c r="U78" s="13" t="s">
        <v>1099</v>
      </c>
      <c r="V78" s="13" t="s">
        <v>570</v>
      </c>
      <c r="W78" s="13" t="s">
        <v>583</v>
      </c>
      <c r="X78" s="13" t="s">
        <v>1515</v>
      </c>
      <c r="Y78" s="13">
        <v>1</v>
      </c>
      <c r="Z78" s="13" t="s">
        <v>1516</v>
      </c>
      <c r="AA78" s="13">
        <v>1</v>
      </c>
      <c r="AB78" s="13" t="s">
        <v>1517</v>
      </c>
      <c r="AC78" s="13">
        <v>1</v>
      </c>
      <c r="AD78" s="21"/>
      <c r="AE78" s="13">
        <v>3</v>
      </c>
      <c r="AF78" s="13" t="s">
        <v>1518</v>
      </c>
      <c r="AG78" s="13">
        <v>3</v>
      </c>
      <c r="AH78" s="13" t="s">
        <v>1519</v>
      </c>
      <c r="AI78" s="60">
        <v>42431</v>
      </c>
      <c r="AJ78" s="13" t="s">
        <v>910</v>
      </c>
      <c r="AK78" s="13" t="s">
        <v>1520</v>
      </c>
      <c r="AL78" s="13">
        <v>120</v>
      </c>
      <c r="AM78" s="13">
        <v>2</v>
      </c>
      <c r="AN78" s="13"/>
      <c r="AO78" s="21"/>
      <c r="AP78" s="13">
        <v>1</v>
      </c>
      <c r="AQ78" s="50" t="s">
        <v>1521</v>
      </c>
      <c r="AR78" s="13">
        <v>15</v>
      </c>
      <c r="AS78" s="13">
        <v>2</v>
      </c>
      <c r="AT78" s="13"/>
      <c r="AU78" s="21"/>
      <c r="AV78" s="13">
        <v>1</v>
      </c>
      <c r="AW78" s="50" t="s">
        <v>1521</v>
      </c>
      <c r="AX78" s="13">
        <v>120</v>
      </c>
      <c r="AY78" s="13">
        <v>2</v>
      </c>
      <c r="AZ78" s="62" t="s">
        <v>1521</v>
      </c>
      <c r="BA78" s="21"/>
      <c r="BB78" s="13">
        <v>1</v>
      </c>
      <c r="BC78" s="21"/>
      <c r="BD78" s="21"/>
      <c r="BE78" s="13"/>
      <c r="BF78" s="13"/>
      <c r="BG78" s="21"/>
      <c r="BH78" s="21"/>
      <c r="BI78" s="21"/>
      <c r="BJ78" s="13">
        <v>30</v>
      </c>
      <c r="BK78" s="13">
        <v>2</v>
      </c>
      <c r="BL78" s="13"/>
      <c r="BM78" s="21"/>
      <c r="BN78" s="13">
        <v>1</v>
      </c>
      <c r="BO78" s="50" t="s">
        <v>1521</v>
      </c>
      <c r="BP78" s="61">
        <v>37653</v>
      </c>
      <c r="BQ78" s="21"/>
      <c r="BR78" s="13" t="s">
        <v>1522</v>
      </c>
      <c r="BS78" s="13">
        <v>1</v>
      </c>
      <c r="BT78" s="50" t="s">
        <v>1521</v>
      </c>
      <c r="BU78" s="21"/>
      <c r="BV78" s="21"/>
      <c r="BW78" s="21"/>
      <c r="BX78" s="63">
        <v>36192</v>
      </c>
      <c r="BY78" s="21"/>
      <c r="BZ78" s="60">
        <v>42430</v>
      </c>
      <c r="CA78" s="13">
        <v>1</v>
      </c>
      <c r="CB78" s="21"/>
      <c r="CC78" s="13" t="s">
        <v>1523</v>
      </c>
      <c r="CD78" s="13">
        <v>1</v>
      </c>
      <c r="CE78" s="50" t="s">
        <v>1521</v>
      </c>
      <c r="CF78" s="21"/>
      <c r="CG78" s="21"/>
      <c r="CH78" s="21"/>
      <c r="CI78" s="13">
        <v>1</v>
      </c>
      <c r="CJ78" s="21"/>
      <c r="CK78" s="60">
        <v>42430</v>
      </c>
      <c r="CL78" s="21"/>
      <c r="CM78" s="21"/>
      <c r="CN78" s="13" t="s">
        <v>1524</v>
      </c>
      <c r="CO78" s="13">
        <v>1</v>
      </c>
      <c r="CP78" s="50" t="s">
        <v>1521</v>
      </c>
      <c r="CQ78" s="21"/>
      <c r="CR78" s="21"/>
      <c r="CS78" s="21"/>
      <c r="CT78" s="13">
        <v>99</v>
      </c>
      <c r="CU78" s="21"/>
      <c r="CV78" s="60">
        <v>42430</v>
      </c>
      <c r="CW78" s="21"/>
      <c r="CX78" s="21"/>
      <c r="CY78" s="21"/>
      <c r="CZ78" s="21"/>
      <c r="DA78" s="21"/>
      <c r="DB78" s="21"/>
      <c r="DC78" s="21"/>
      <c r="DD78" s="21"/>
      <c r="DE78" s="21"/>
      <c r="DF78" s="21"/>
      <c r="DG78" s="13"/>
      <c r="DH78" s="21"/>
      <c r="DI78" s="21"/>
      <c r="DJ78" s="21"/>
      <c r="DK78" s="21"/>
      <c r="DL78" s="21"/>
      <c r="DM78" s="21"/>
      <c r="DN78" s="21"/>
      <c r="DO78" s="21"/>
      <c r="DP78" s="21"/>
      <c r="DQ78" s="21"/>
      <c r="DR78" s="13"/>
      <c r="DS78" s="21"/>
      <c r="DT78" s="21"/>
      <c r="DU78" s="21"/>
      <c r="DV78" s="13"/>
      <c r="DW78" s="21"/>
      <c r="DX78" s="21"/>
      <c r="DY78" s="21"/>
      <c r="DZ78" s="21"/>
      <c r="EA78" s="21"/>
      <c r="EB78" s="13">
        <v>1</v>
      </c>
      <c r="EC78" s="13">
        <v>1</v>
      </c>
      <c r="ED78" s="13" t="s">
        <v>1525</v>
      </c>
      <c r="EE78" s="13">
        <v>2</v>
      </c>
      <c r="EF78" s="21"/>
      <c r="EG78" s="13">
        <v>2</v>
      </c>
      <c r="EH78" s="13">
        <v>3</v>
      </c>
      <c r="EI78" s="13" t="s">
        <v>1526</v>
      </c>
      <c r="EJ78" s="13">
        <v>4</v>
      </c>
      <c r="EK78" s="13" t="s">
        <v>1527</v>
      </c>
      <c r="EL78" s="13" t="s">
        <v>1528</v>
      </c>
      <c r="EM78" s="13">
        <v>1</v>
      </c>
      <c r="EN78" s="13">
        <v>1</v>
      </c>
      <c r="EO78" s="13">
        <v>3</v>
      </c>
      <c r="EP78" s="13">
        <v>1</v>
      </c>
    </row>
    <row r="79" spans="1:146" ht="51" x14ac:dyDescent="0.2">
      <c r="A79" s="12">
        <v>224</v>
      </c>
      <c r="B79" s="59">
        <v>42594.376921296294</v>
      </c>
      <c r="C79" s="13" t="s">
        <v>336</v>
      </c>
      <c r="D79" s="13" t="s">
        <v>527</v>
      </c>
      <c r="E79" s="13" t="s">
        <v>1530</v>
      </c>
      <c r="F79" s="13">
        <v>1</v>
      </c>
      <c r="G79" s="13" t="s">
        <v>946</v>
      </c>
      <c r="H79" s="13" t="s">
        <v>1531</v>
      </c>
      <c r="I79" s="13" t="s">
        <v>1532</v>
      </c>
      <c r="J79" s="14">
        <v>2810545162</v>
      </c>
      <c r="K79" s="13"/>
      <c r="L79" s="13"/>
      <c r="M79" s="13" t="s">
        <v>1533</v>
      </c>
      <c r="N79" s="13" t="s">
        <v>1534</v>
      </c>
      <c r="O79" s="13">
        <v>2</v>
      </c>
      <c r="P79" s="50" t="s">
        <v>1535</v>
      </c>
      <c r="Q79" s="13" t="s">
        <v>1536</v>
      </c>
      <c r="R79" s="13" t="s">
        <v>1537</v>
      </c>
      <c r="S79" s="13">
        <v>71003</v>
      </c>
      <c r="T79" s="13" t="s">
        <v>1538</v>
      </c>
      <c r="U79" s="13" t="s">
        <v>431</v>
      </c>
      <c r="V79" s="13">
        <v>2</v>
      </c>
      <c r="W79" s="13">
        <v>1</v>
      </c>
      <c r="X79" s="21"/>
      <c r="Y79" s="13">
        <v>2</v>
      </c>
      <c r="Z79" s="21"/>
      <c r="AA79" s="13">
        <v>2</v>
      </c>
      <c r="AB79" s="21"/>
      <c r="AC79" s="13">
        <v>2</v>
      </c>
      <c r="AD79" s="21"/>
      <c r="AE79" s="13">
        <v>2</v>
      </c>
      <c r="AF79" s="13" t="s">
        <v>1539</v>
      </c>
      <c r="AG79" s="13">
        <v>2</v>
      </c>
      <c r="AH79" s="13" t="s">
        <v>1540</v>
      </c>
      <c r="AI79" s="13">
        <v>2</v>
      </c>
      <c r="AJ79" s="60">
        <v>42401</v>
      </c>
      <c r="AK79" s="21"/>
      <c r="AL79" s="13">
        <v>1</v>
      </c>
      <c r="AM79" s="13">
        <v>3</v>
      </c>
      <c r="AN79" s="13">
        <v>3</v>
      </c>
      <c r="AO79" s="21"/>
      <c r="AP79" s="13">
        <v>1</v>
      </c>
      <c r="AQ79" s="50" t="s">
        <v>1541</v>
      </c>
      <c r="AR79" s="13">
        <v>1</v>
      </c>
      <c r="AS79" s="13">
        <v>3</v>
      </c>
      <c r="AT79" s="13">
        <v>3</v>
      </c>
      <c r="AU79" s="21"/>
      <c r="AV79" s="13">
        <v>1</v>
      </c>
      <c r="AW79" s="13" t="s">
        <v>1542</v>
      </c>
      <c r="AX79" s="21"/>
      <c r="AY79" s="13"/>
      <c r="AZ79" s="13"/>
      <c r="BA79" s="21"/>
      <c r="BB79" s="21"/>
      <c r="BC79" s="21"/>
      <c r="BD79" s="21"/>
      <c r="BE79" s="13"/>
      <c r="BF79" s="13"/>
      <c r="BG79" s="21"/>
      <c r="BH79" s="21"/>
      <c r="BI79" s="21"/>
      <c r="BJ79" s="21"/>
      <c r="BK79" s="13"/>
      <c r="BL79" s="13"/>
      <c r="BM79" s="21"/>
      <c r="BN79" s="21"/>
      <c r="BO79" s="21"/>
      <c r="BP79" s="60">
        <v>42401</v>
      </c>
      <c r="BQ79" s="21"/>
      <c r="BR79" s="13" t="s">
        <v>1543</v>
      </c>
      <c r="BS79" s="13">
        <v>1</v>
      </c>
      <c r="BT79" s="13" t="s">
        <v>1544</v>
      </c>
      <c r="BU79" s="13" t="s">
        <v>1545</v>
      </c>
      <c r="BV79" s="13">
        <v>1999</v>
      </c>
      <c r="BW79" s="13" t="s">
        <v>394</v>
      </c>
      <c r="BX79" s="13">
        <v>99</v>
      </c>
      <c r="BY79" s="13" t="s">
        <v>1546</v>
      </c>
      <c r="BZ79" s="13">
        <v>2</v>
      </c>
      <c r="CA79" s="13">
        <v>2</v>
      </c>
      <c r="CB79" s="21"/>
      <c r="CC79" s="13" t="s">
        <v>1547</v>
      </c>
      <c r="CD79" s="13">
        <v>1</v>
      </c>
      <c r="CE79" s="13" t="s">
        <v>1544</v>
      </c>
      <c r="CF79" s="13" t="s">
        <v>1545</v>
      </c>
      <c r="CG79" s="13">
        <v>1998</v>
      </c>
      <c r="CH79" s="13" t="s">
        <v>394</v>
      </c>
      <c r="CI79" s="13">
        <v>99</v>
      </c>
      <c r="CJ79" s="13" t="s">
        <v>1548</v>
      </c>
      <c r="CK79" s="13">
        <v>2</v>
      </c>
      <c r="CL79" s="13">
        <v>2</v>
      </c>
      <c r="CM79" s="21"/>
      <c r="CN79" s="21"/>
      <c r="CO79" s="21"/>
      <c r="CP79" s="21"/>
      <c r="CQ79" s="21"/>
      <c r="CR79" s="21"/>
      <c r="CS79" s="21"/>
      <c r="CT79" s="21"/>
      <c r="CU79" s="21"/>
      <c r="CV79" s="13"/>
      <c r="CW79" s="21"/>
      <c r="CX79" s="21"/>
      <c r="CY79" s="21"/>
      <c r="CZ79" s="21"/>
      <c r="DA79" s="21"/>
      <c r="DB79" s="21"/>
      <c r="DC79" s="21"/>
      <c r="DD79" s="21"/>
      <c r="DE79" s="21"/>
      <c r="DF79" s="21"/>
      <c r="DG79" s="13"/>
      <c r="DH79" s="21"/>
      <c r="DI79" s="21"/>
      <c r="DJ79" s="21"/>
      <c r="DK79" s="21"/>
      <c r="DL79" s="21"/>
      <c r="DM79" s="21"/>
      <c r="DN79" s="21"/>
      <c r="DO79" s="21"/>
      <c r="DP79" s="21"/>
      <c r="DQ79" s="21"/>
      <c r="DR79" s="13"/>
      <c r="DS79" s="21"/>
      <c r="DT79" s="21"/>
      <c r="DU79" s="21"/>
      <c r="DV79" s="13"/>
      <c r="DW79" s="21"/>
      <c r="DX79" s="21"/>
      <c r="DY79" s="21"/>
      <c r="DZ79" s="21"/>
      <c r="EA79" s="21"/>
      <c r="EB79" s="13">
        <v>1</v>
      </c>
      <c r="EC79" s="61">
        <v>37653</v>
      </c>
      <c r="ED79" s="21"/>
      <c r="EE79" s="13">
        <v>1</v>
      </c>
      <c r="EF79" s="21"/>
      <c r="EG79" s="13">
        <v>1</v>
      </c>
      <c r="EH79" s="13">
        <v>2</v>
      </c>
      <c r="EI79" s="21"/>
      <c r="EJ79" s="13">
        <v>2</v>
      </c>
      <c r="EK79" s="21"/>
      <c r="EL79" s="21"/>
      <c r="EM79" s="13">
        <v>1</v>
      </c>
      <c r="EN79" s="13">
        <v>1</v>
      </c>
      <c r="EO79" s="13">
        <v>3</v>
      </c>
      <c r="EP79" s="13">
        <v>1</v>
      </c>
    </row>
    <row r="80" spans="1:146" ht="102" x14ac:dyDescent="0.2">
      <c r="A80" s="12">
        <v>234</v>
      </c>
      <c r="B80" s="59">
        <v>42609.30164351852</v>
      </c>
      <c r="C80" s="13" t="s">
        <v>336</v>
      </c>
      <c r="D80" s="13" t="s">
        <v>1549</v>
      </c>
      <c r="E80" s="13" t="s">
        <v>1550</v>
      </c>
      <c r="F80" s="13">
        <v>1</v>
      </c>
      <c r="G80" s="13" t="s">
        <v>1551</v>
      </c>
      <c r="H80" s="13" t="s">
        <v>1552</v>
      </c>
      <c r="I80" s="21"/>
      <c r="J80" s="14">
        <f>972549994740</f>
        <v>972549994740</v>
      </c>
      <c r="K80" s="13"/>
      <c r="L80" s="13"/>
      <c r="M80" s="13" t="s">
        <v>1553</v>
      </c>
      <c r="N80" s="21"/>
      <c r="O80" s="13">
        <v>3</v>
      </c>
      <c r="P80" s="13" t="s">
        <v>1554</v>
      </c>
      <c r="Q80" s="13" t="s">
        <v>1555</v>
      </c>
      <c r="R80" s="13">
        <v>6</v>
      </c>
      <c r="S80" s="13">
        <v>4863156</v>
      </c>
      <c r="T80" s="13" t="s">
        <v>1556</v>
      </c>
      <c r="U80" s="13" t="s">
        <v>1382</v>
      </c>
      <c r="V80" s="13">
        <v>5</v>
      </c>
      <c r="W80" s="13">
        <v>99</v>
      </c>
      <c r="X80" s="13" t="s">
        <v>1557</v>
      </c>
      <c r="Y80" s="13">
        <v>2</v>
      </c>
      <c r="Z80" s="21"/>
      <c r="AA80" s="13">
        <v>2</v>
      </c>
      <c r="AB80" s="21"/>
      <c r="AC80" s="13">
        <v>2</v>
      </c>
      <c r="AD80" s="21"/>
      <c r="AE80" s="13">
        <v>2</v>
      </c>
      <c r="AF80" s="13" t="s">
        <v>1558</v>
      </c>
      <c r="AG80" s="13">
        <v>2</v>
      </c>
      <c r="AH80" s="13" t="s">
        <v>1559</v>
      </c>
      <c r="AI80" s="13" t="s">
        <v>571</v>
      </c>
      <c r="AJ80" s="13">
        <v>4</v>
      </c>
      <c r="AK80" s="21"/>
      <c r="AL80" s="21"/>
      <c r="AM80" s="13"/>
      <c r="AN80" s="13"/>
      <c r="AO80" s="21"/>
      <c r="AP80" s="21"/>
      <c r="AQ80" s="21"/>
      <c r="AR80" s="21"/>
      <c r="AS80" s="13"/>
      <c r="AT80" s="13"/>
      <c r="AU80" s="21"/>
      <c r="AV80" s="21"/>
      <c r="AW80" s="21"/>
      <c r="AX80" s="21"/>
      <c r="AY80" s="13"/>
      <c r="AZ80" s="13"/>
      <c r="BA80" s="21"/>
      <c r="BB80" s="21"/>
      <c r="BC80" s="21"/>
      <c r="BD80" s="13" t="s">
        <v>1560</v>
      </c>
      <c r="BE80" s="13">
        <v>3</v>
      </c>
      <c r="BF80" s="13">
        <v>2</v>
      </c>
      <c r="BG80" s="21"/>
      <c r="BH80" s="13">
        <v>999</v>
      </c>
      <c r="BI80" s="21"/>
      <c r="BJ80" s="21"/>
      <c r="BK80" s="13"/>
      <c r="BL80" s="13"/>
      <c r="BM80" s="21"/>
      <c r="BN80" s="21"/>
      <c r="BO80" s="21"/>
      <c r="BP80" s="60">
        <v>42463</v>
      </c>
      <c r="BQ80" s="21"/>
      <c r="BR80" s="21"/>
      <c r="BS80" s="21"/>
      <c r="BT80" s="21"/>
      <c r="BU80" s="21"/>
      <c r="BV80" s="21"/>
      <c r="BW80" s="21"/>
      <c r="BX80" s="21"/>
      <c r="BY80" s="21"/>
      <c r="BZ80" s="13"/>
      <c r="CA80" s="21"/>
      <c r="CB80" s="21"/>
      <c r="CC80" s="21"/>
      <c r="CD80" s="21"/>
      <c r="CE80" s="21"/>
      <c r="CF80" s="21"/>
      <c r="CG80" s="21"/>
      <c r="CH80" s="21"/>
      <c r="CI80" s="21"/>
      <c r="CJ80" s="21"/>
      <c r="CK80" s="13"/>
      <c r="CL80" s="21"/>
      <c r="CM80" s="21"/>
      <c r="CN80" s="13" t="s">
        <v>1561</v>
      </c>
      <c r="CO80" s="13">
        <v>999</v>
      </c>
      <c r="CP80" s="21"/>
      <c r="CQ80" s="21"/>
      <c r="CR80" s="21"/>
      <c r="CS80" s="21"/>
      <c r="CT80" s="21"/>
      <c r="CU80" s="21"/>
      <c r="CV80" s="13"/>
      <c r="CW80" s="21"/>
      <c r="CX80" s="21"/>
      <c r="CY80" s="21"/>
      <c r="CZ80" s="13">
        <v>2</v>
      </c>
      <c r="DA80" s="21"/>
      <c r="DB80" s="13" t="s">
        <v>1562</v>
      </c>
      <c r="DC80" s="21"/>
      <c r="DD80" s="21"/>
      <c r="DE80" s="13">
        <v>2</v>
      </c>
      <c r="DF80" s="21"/>
      <c r="DG80" s="13">
        <v>2</v>
      </c>
      <c r="DH80" s="21"/>
      <c r="DI80" s="21"/>
      <c r="DJ80" s="21"/>
      <c r="DK80" s="21"/>
      <c r="DL80" s="21"/>
      <c r="DM80" s="21"/>
      <c r="DN80" s="21"/>
      <c r="DO80" s="21"/>
      <c r="DP80" s="21"/>
      <c r="DQ80" s="21"/>
      <c r="DR80" s="13"/>
      <c r="DS80" s="21"/>
      <c r="DT80" s="21"/>
      <c r="DU80" s="13">
        <v>2</v>
      </c>
      <c r="DV80" s="13"/>
      <c r="DW80" s="21"/>
      <c r="DX80" s="21"/>
      <c r="DY80" s="21"/>
      <c r="DZ80" s="21"/>
      <c r="EA80" s="21"/>
      <c r="EB80" s="13">
        <v>1</v>
      </c>
      <c r="EC80" s="61">
        <v>37653</v>
      </c>
      <c r="ED80" s="13" t="s">
        <v>1563</v>
      </c>
      <c r="EE80" s="13">
        <v>1</v>
      </c>
      <c r="EF80" s="13" t="s">
        <v>1564</v>
      </c>
      <c r="EG80" s="13">
        <v>1</v>
      </c>
      <c r="EH80" s="13">
        <v>3</v>
      </c>
      <c r="EI80" s="13" t="s">
        <v>1565</v>
      </c>
      <c r="EJ80" s="13">
        <v>2</v>
      </c>
      <c r="EK80" s="13" t="s">
        <v>1566</v>
      </c>
      <c r="EL80" s="13" t="s">
        <v>1567</v>
      </c>
      <c r="EM80" s="13">
        <v>3</v>
      </c>
      <c r="EN80" s="13">
        <v>1</v>
      </c>
      <c r="EO80" s="13">
        <v>3</v>
      </c>
      <c r="EP80" s="13">
        <v>1</v>
      </c>
    </row>
    <row r="81" spans="1:146" ht="38.25" x14ac:dyDescent="0.2">
      <c r="A81" s="12">
        <v>237</v>
      </c>
      <c r="B81" s="59">
        <v>42618.363113425927</v>
      </c>
      <c r="C81" s="13" t="s">
        <v>336</v>
      </c>
      <c r="D81" s="13" t="s">
        <v>1568</v>
      </c>
      <c r="E81" s="13" t="s">
        <v>1569</v>
      </c>
      <c r="F81" s="13">
        <v>2</v>
      </c>
      <c r="G81" s="13" t="s">
        <v>1570</v>
      </c>
      <c r="H81" s="13" t="s">
        <v>1571</v>
      </c>
      <c r="I81" s="21"/>
      <c r="J81" s="14">
        <f>97246968463</f>
        <v>97246968463</v>
      </c>
      <c r="K81" s="13"/>
      <c r="L81" s="13"/>
      <c r="M81" s="13" t="s">
        <v>1572</v>
      </c>
      <c r="N81" s="21"/>
      <c r="O81" s="13">
        <v>3</v>
      </c>
      <c r="P81" s="50" t="s">
        <v>1573</v>
      </c>
      <c r="Q81" s="13" t="s">
        <v>1574</v>
      </c>
      <c r="R81" s="13" t="s">
        <v>1575</v>
      </c>
      <c r="S81" s="13">
        <v>12900</v>
      </c>
      <c r="T81" s="13" t="s">
        <v>1575</v>
      </c>
      <c r="U81" s="13" t="s">
        <v>1382</v>
      </c>
      <c r="V81" s="60">
        <v>42494</v>
      </c>
      <c r="W81" s="13">
        <v>2</v>
      </c>
      <c r="X81" s="21"/>
      <c r="Y81" s="13">
        <v>2</v>
      </c>
      <c r="Z81" s="21"/>
      <c r="AA81" s="13">
        <v>2</v>
      </c>
      <c r="AB81" s="21"/>
      <c r="AC81" s="13">
        <v>2</v>
      </c>
      <c r="AD81" s="21"/>
      <c r="AE81" s="13">
        <v>2</v>
      </c>
      <c r="AF81" s="13" t="s">
        <v>1576</v>
      </c>
      <c r="AG81" s="13">
        <v>2</v>
      </c>
      <c r="AH81" s="13" t="s">
        <v>1577</v>
      </c>
      <c r="AI81" s="13">
        <v>2</v>
      </c>
      <c r="AJ81" s="61">
        <v>38047</v>
      </c>
      <c r="AK81" s="21"/>
      <c r="AL81" s="13">
        <v>14</v>
      </c>
      <c r="AM81" s="13">
        <v>1</v>
      </c>
      <c r="AN81" s="13"/>
      <c r="AO81" s="21"/>
      <c r="AP81" s="13">
        <v>1</v>
      </c>
      <c r="AQ81" s="50" t="s">
        <v>1578</v>
      </c>
      <c r="AR81" s="21"/>
      <c r="AS81" s="13"/>
      <c r="AT81" s="13"/>
      <c r="AU81" s="21"/>
      <c r="AV81" s="21"/>
      <c r="AW81" s="21"/>
      <c r="AX81" s="13">
        <v>15</v>
      </c>
      <c r="AY81" s="13">
        <v>1</v>
      </c>
      <c r="AZ81" s="13"/>
      <c r="BA81" s="21"/>
      <c r="BB81" s="13">
        <v>2</v>
      </c>
      <c r="BC81" s="21"/>
      <c r="BD81" s="13">
        <v>30</v>
      </c>
      <c r="BE81" s="13">
        <v>1</v>
      </c>
      <c r="BF81" s="13"/>
      <c r="BG81" s="21"/>
      <c r="BH81" s="13">
        <v>2</v>
      </c>
      <c r="BI81" s="21"/>
      <c r="BJ81" s="21"/>
      <c r="BK81" s="13"/>
      <c r="BL81" s="13"/>
      <c r="BM81" s="21"/>
      <c r="BN81" s="21"/>
      <c r="BO81" s="21"/>
      <c r="BP81" s="61">
        <v>38047</v>
      </c>
      <c r="BQ81" s="21"/>
      <c r="BR81" s="13" t="s">
        <v>1579</v>
      </c>
      <c r="BS81" s="13">
        <v>2</v>
      </c>
      <c r="BT81" s="21"/>
      <c r="BU81" s="21"/>
      <c r="BV81" s="13">
        <v>2000</v>
      </c>
      <c r="BW81" s="13" t="s">
        <v>394</v>
      </c>
      <c r="BX81" s="13">
        <v>1</v>
      </c>
      <c r="BY81" s="21"/>
      <c r="BZ81" s="13">
        <v>1</v>
      </c>
      <c r="CA81" s="13">
        <v>1</v>
      </c>
      <c r="CB81" s="21"/>
      <c r="CC81" s="21"/>
      <c r="CD81" s="21"/>
      <c r="CE81" s="21"/>
      <c r="CF81" s="21"/>
      <c r="CG81" s="21"/>
      <c r="CH81" s="21"/>
      <c r="CI81" s="21"/>
      <c r="CJ81" s="21"/>
      <c r="CK81" s="13"/>
      <c r="CL81" s="21"/>
      <c r="CM81" s="21"/>
      <c r="CN81" s="13" t="s">
        <v>1580</v>
      </c>
      <c r="CO81" s="13">
        <v>2</v>
      </c>
      <c r="CP81" s="21"/>
      <c r="CQ81" s="21"/>
      <c r="CR81" s="13">
        <v>2010</v>
      </c>
      <c r="CS81" s="13" t="s">
        <v>394</v>
      </c>
      <c r="CT81" s="13">
        <v>99</v>
      </c>
      <c r="CU81" s="13" t="s">
        <v>1581</v>
      </c>
      <c r="CV81" s="13">
        <v>2</v>
      </c>
      <c r="CW81" s="13">
        <v>3</v>
      </c>
      <c r="CX81" s="21"/>
      <c r="CY81" s="21"/>
      <c r="CZ81" s="13">
        <v>2</v>
      </c>
      <c r="DA81" s="21"/>
      <c r="DB81" s="21"/>
      <c r="DC81" s="13">
        <v>2000</v>
      </c>
      <c r="DD81" s="21"/>
      <c r="DE81" s="13">
        <v>99</v>
      </c>
      <c r="DF81" s="13" t="s">
        <v>1582</v>
      </c>
      <c r="DG81" s="13">
        <v>2</v>
      </c>
      <c r="DH81" s="13">
        <v>3</v>
      </c>
      <c r="DI81" s="21"/>
      <c r="DJ81" s="21"/>
      <c r="DK81" s="21"/>
      <c r="DL81" s="21"/>
      <c r="DM81" s="21"/>
      <c r="DN81" s="21"/>
      <c r="DO81" s="13" t="s">
        <v>394</v>
      </c>
      <c r="DP81" s="21"/>
      <c r="DQ81" s="21"/>
      <c r="DR81" s="13"/>
      <c r="DS81" s="21"/>
      <c r="DT81" s="21"/>
      <c r="DU81" s="21"/>
      <c r="DV81" s="13"/>
      <c r="DW81" s="21"/>
      <c r="DX81" s="21"/>
      <c r="DY81" s="21"/>
      <c r="DZ81" s="21"/>
      <c r="EA81" s="21"/>
      <c r="EB81" s="13">
        <v>999</v>
      </c>
      <c r="EC81" s="13">
        <v>1</v>
      </c>
      <c r="ED81" s="21"/>
      <c r="EE81" s="13">
        <v>1</v>
      </c>
      <c r="EF81" s="13" t="s">
        <v>1583</v>
      </c>
      <c r="EG81" s="13">
        <v>1</v>
      </c>
      <c r="EH81" s="13">
        <v>999</v>
      </c>
      <c r="EI81" s="21"/>
      <c r="EJ81" s="13">
        <v>999</v>
      </c>
      <c r="EK81" s="21"/>
      <c r="EL81" s="21"/>
      <c r="EM81" s="13">
        <v>1</v>
      </c>
      <c r="EN81" s="13">
        <v>1</v>
      </c>
      <c r="EO81" s="13">
        <v>3</v>
      </c>
      <c r="EP81" s="13">
        <v>1</v>
      </c>
    </row>
    <row r="82" spans="1:146" ht="38.25" x14ac:dyDescent="0.2">
      <c r="A82" s="12">
        <v>239</v>
      </c>
      <c r="B82" s="59">
        <v>42619.405034722222</v>
      </c>
      <c r="C82" s="13" t="s">
        <v>336</v>
      </c>
      <c r="D82" s="13" t="s">
        <v>1584</v>
      </c>
      <c r="E82" s="13" t="s">
        <v>1585</v>
      </c>
      <c r="F82" s="13">
        <v>2</v>
      </c>
      <c r="G82" s="13" t="s">
        <v>946</v>
      </c>
      <c r="H82" s="13" t="s">
        <v>1586</v>
      </c>
      <c r="I82" s="13" t="s">
        <v>1587</v>
      </c>
      <c r="J82" s="14">
        <v>212661166128</v>
      </c>
      <c r="K82" s="13"/>
      <c r="L82" s="13"/>
      <c r="M82" s="13" t="s">
        <v>1588</v>
      </c>
      <c r="N82" s="13" t="s">
        <v>1589</v>
      </c>
      <c r="O82" s="13">
        <v>2</v>
      </c>
      <c r="P82" s="50" t="s">
        <v>1590</v>
      </c>
      <c r="Q82" s="13" t="s">
        <v>1591</v>
      </c>
      <c r="R82" s="13">
        <v>1</v>
      </c>
      <c r="S82" s="13">
        <v>6202</v>
      </c>
      <c r="T82" s="13" t="s">
        <v>566</v>
      </c>
      <c r="U82" s="13" t="s">
        <v>567</v>
      </c>
      <c r="V82" s="61">
        <v>38018</v>
      </c>
      <c r="W82" s="13" t="s">
        <v>916</v>
      </c>
      <c r="X82" s="13" t="s">
        <v>1592</v>
      </c>
      <c r="Y82" s="13">
        <v>999</v>
      </c>
      <c r="Z82" s="21"/>
      <c r="AA82" s="13">
        <v>999</v>
      </c>
      <c r="AB82" s="21"/>
      <c r="AC82" s="13">
        <v>999</v>
      </c>
      <c r="AD82" s="21"/>
      <c r="AE82" s="13">
        <v>3</v>
      </c>
      <c r="AF82" s="13" t="s">
        <v>1593</v>
      </c>
      <c r="AG82" s="13">
        <v>3</v>
      </c>
      <c r="AH82" s="13" t="s">
        <v>1594</v>
      </c>
      <c r="AI82" s="61" t="s">
        <v>1932</v>
      </c>
      <c r="AJ82" s="13">
        <v>99</v>
      </c>
      <c r="AK82" s="13" t="s">
        <v>1595</v>
      </c>
      <c r="AL82" s="13" t="s">
        <v>1596</v>
      </c>
      <c r="AM82" s="13"/>
      <c r="AN82" s="13"/>
      <c r="AO82" s="21"/>
      <c r="AP82" s="21"/>
      <c r="AQ82" s="21"/>
      <c r="AR82" s="21"/>
      <c r="AS82" s="13"/>
      <c r="AT82" s="13"/>
      <c r="AU82" s="21"/>
      <c r="AV82" s="21"/>
      <c r="AW82" s="21"/>
      <c r="AX82" s="13">
        <v>1</v>
      </c>
      <c r="AY82" s="60">
        <v>42401</v>
      </c>
      <c r="AZ82" s="13"/>
      <c r="BA82" s="21"/>
      <c r="BB82" s="21"/>
      <c r="BC82" s="21"/>
      <c r="BD82" s="21"/>
      <c r="BE82" s="13"/>
      <c r="BF82" s="13"/>
      <c r="BG82" s="21"/>
      <c r="BH82" s="21"/>
      <c r="BI82" s="21"/>
      <c r="BJ82" s="21"/>
      <c r="BK82" s="13"/>
      <c r="BL82" s="13"/>
      <c r="BM82" s="21"/>
      <c r="BN82" s="21"/>
      <c r="BO82" s="21"/>
      <c r="BP82" s="13">
        <v>99</v>
      </c>
      <c r="BQ82" s="13" t="s">
        <v>1597</v>
      </c>
      <c r="BR82" s="21"/>
      <c r="BS82" s="21"/>
      <c r="BT82" s="21"/>
      <c r="BU82" s="21"/>
      <c r="BV82" s="21"/>
      <c r="BW82" s="21"/>
      <c r="BX82" s="21"/>
      <c r="BY82" s="21"/>
      <c r="BZ82" s="13"/>
      <c r="CA82" s="21"/>
      <c r="CB82" s="21"/>
      <c r="CC82" s="21"/>
      <c r="CD82" s="21"/>
      <c r="CE82" s="21"/>
      <c r="CF82" s="21"/>
      <c r="CG82" s="21"/>
      <c r="CH82" s="21"/>
      <c r="CI82" s="21"/>
      <c r="CJ82" s="21"/>
      <c r="CK82" s="13"/>
      <c r="CL82" s="21"/>
      <c r="CM82" s="21"/>
      <c r="CN82" s="21"/>
      <c r="CO82" s="21"/>
      <c r="CP82" s="21"/>
      <c r="CQ82" s="21"/>
      <c r="CR82" s="21"/>
      <c r="CS82" s="21"/>
      <c r="CT82" s="21"/>
      <c r="CU82" s="21"/>
      <c r="CV82" s="13"/>
      <c r="CW82" s="21"/>
      <c r="CX82" s="21"/>
      <c r="CY82" s="21"/>
      <c r="CZ82" s="21"/>
      <c r="DA82" s="21"/>
      <c r="DB82" s="21"/>
      <c r="DC82" s="21"/>
      <c r="DD82" s="21"/>
      <c r="DE82" s="21"/>
      <c r="DF82" s="21"/>
      <c r="DG82" s="13"/>
      <c r="DH82" s="21"/>
      <c r="DI82" s="21"/>
      <c r="DJ82" s="21"/>
      <c r="DK82" s="21"/>
      <c r="DL82" s="21"/>
      <c r="DM82" s="21"/>
      <c r="DN82" s="21"/>
      <c r="DO82" s="21"/>
      <c r="DP82" s="21"/>
      <c r="DQ82" s="21"/>
      <c r="DR82" s="13"/>
      <c r="DS82" s="21"/>
      <c r="DT82" s="21"/>
      <c r="DU82" s="13">
        <v>1</v>
      </c>
      <c r="DV82" s="13" t="s">
        <v>1598</v>
      </c>
      <c r="DW82" s="13" t="s">
        <v>1599</v>
      </c>
      <c r="DX82" s="13">
        <v>2</v>
      </c>
      <c r="DY82" s="13" t="s">
        <v>747</v>
      </c>
      <c r="DZ82" s="13" t="s">
        <v>1600</v>
      </c>
      <c r="EA82" s="21"/>
      <c r="EB82" s="13">
        <v>999</v>
      </c>
      <c r="EC82" s="13"/>
      <c r="ED82" s="21"/>
      <c r="EE82" s="13">
        <v>999</v>
      </c>
      <c r="EF82" s="21"/>
      <c r="EG82" s="13">
        <v>1</v>
      </c>
      <c r="EH82" s="13">
        <v>3</v>
      </c>
      <c r="EI82" s="13" t="s">
        <v>1601</v>
      </c>
      <c r="EJ82" s="13">
        <v>3</v>
      </c>
      <c r="EK82" s="13" t="s">
        <v>1602</v>
      </c>
      <c r="EL82" s="21"/>
      <c r="EM82" s="13">
        <v>1</v>
      </c>
      <c r="EN82" s="13">
        <v>1</v>
      </c>
      <c r="EO82" s="13">
        <v>3</v>
      </c>
      <c r="EP82" s="13">
        <v>2</v>
      </c>
    </row>
    <row r="83" spans="1:146" ht="76.5" x14ac:dyDescent="0.2">
      <c r="A83" s="12">
        <v>240</v>
      </c>
      <c r="B83" s="59">
        <v>42620.452303240738</v>
      </c>
      <c r="C83" s="13" t="s">
        <v>336</v>
      </c>
      <c r="D83" s="13" t="s">
        <v>1603</v>
      </c>
      <c r="E83" s="13" t="s">
        <v>1604</v>
      </c>
      <c r="F83" s="13">
        <v>1</v>
      </c>
      <c r="G83" s="13" t="s">
        <v>1605</v>
      </c>
      <c r="H83" s="13" t="s">
        <v>1606</v>
      </c>
      <c r="I83" s="13" t="s">
        <v>1607</v>
      </c>
      <c r="J83" s="14">
        <v>99214625</v>
      </c>
      <c r="K83" s="13">
        <v>71773400</v>
      </c>
      <c r="L83" s="13">
        <v>71772609</v>
      </c>
      <c r="M83" s="13" t="s">
        <v>1608</v>
      </c>
      <c r="N83" s="13" t="s">
        <v>1609</v>
      </c>
      <c r="O83" s="13">
        <v>1</v>
      </c>
      <c r="P83" s="50" t="s">
        <v>1610</v>
      </c>
      <c r="Q83" s="13" t="s">
        <v>1611</v>
      </c>
      <c r="R83" s="13">
        <v>1</v>
      </c>
      <c r="S83" s="13">
        <v>2035</v>
      </c>
      <c r="T83" s="13" t="s">
        <v>826</v>
      </c>
      <c r="U83" s="13" t="s">
        <v>827</v>
      </c>
      <c r="V83" s="61">
        <v>38018</v>
      </c>
      <c r="W83" s="13" t="s">
        <v>583</v>
      </c>
      <c r="X83" s="13" t="s">
        <v>1612</v>
      </c>
      <c r="Y83" s="13">
        <v>1</v>
      </c>
      <c r="Z83" s="13" t="s">
        <v>1613</v>
      </c>
      <c r="AA83" s="13">
        <v>999</v>
      </c>
      <c r="AB83" s="21"/>
      <c r="AC83" s="13">
        <v>999</v>
      </c>
      <c r="AD83" s="21"/>
      <c r="AE83" s="13">
        <v>4</v>
      </c>
      <c r="AF83" s="13" t="s">
        <v>1614</v>
      </c>
      <c r="AG83" s="13">
        <v>3</v>
      </c>
      <c r="AH83" s="13" t="s">
        <v>1615</v>
      </c>
      <c r="AI83" s="61" t="s">
        <v>1932</v>
      </c>
      <c r="AJ83" s="13" t="s">
        <v>583</v>
      </c>
      <c r="AK83" s="13" t="s">
        <v>1616</v>
      </c>
      <c r="AL83" s="13" t="s">
        <v>1617</v>
      </c>
      <c r="AM83" s="13">
        <v>2</v>
      </c>
      <c r="AN83" s="13"/>
      <c r="AO83" s="21"/>
      <c r="AP83" s="13">
        <v>1</v>
      </c>
      <c r="AQ83" s="21"/>
      <c r="AR83" s="21"/>
      <c r="AS83" s="13"/>
      <c r="AT83" s="13"/>
      <c r="AU83" s="21"/>
      <c r="AV83" s="21"/>
      <c r="AW83" s="21"/>
      <c r="AX83" s="21"/>
      <c r="AY83" s="13"/>
      <c r="AZ83" s="13"/>
      <c r="BA83" s="21"/>
      <c r="BB83" s="21"/>
      <c r="BC83" s="21"/>
      <c r="BD83" s="21"/>
      <c r="BE83" s="13"/>
      <c r="BF83" s="13"/>
      <c r="BG83" s="21"/>
      <c r="BH83" s="21"/>
      <c r="BI83" s="21"/>
      <c r="BJ83" s="21"/>
      <c r="BK83" s="13"/>
      <c r="BL83" s="13"/>
      <c r="BM83" s="21"/>
      <c r="BN83" s="21"/>
      <c r="BO83" s="21"/>
      <c r="BP83" s="13" t="s">
        <v>583</v>
      </c>
      <c r="BQ83" s="21"/>
      <c r="BR83" s="13" t="s">
        <v>1618</v>
      </c>
      <c r="BS83" s="13">
        <v>1</v>
      </c>
      <c r="BT83" s="21"/>
      <c r="BU83" s="21"/>
      <c r="BV83" s="21"/>
      <c r="BW83" s="21"/>
      <c r="BX83" s="13">
        <v>99</v>
      </c>
      <c r="BY83" s="21"/>
      <c r="BZ83" s="61">
        <v>37653</v>
      </c>
      <c r="CA83" s="21"/>
      <c r="CB83" s="21"/>
      <c r="CC83" s="21"/>
      <c r="CD83" s="21"/>
      <c r="CE83" s="21"/>
      <c r="CF83" s="21"/>
      <c r="CG83" s="21"/>
      <c r="CH83" s="21"/>
      <c r="CI83" s="21"/>
      <c r="CJ83" s="21"/>
      <c r="CK83" s="13"/>
      <c r="CL83" s="21"/>
      <c r="CM83" s="21"/>
      <c r="CN83" s="21"/>
      <c r="CO83" s="21"/>
      <c r="CP83" s="21"/>
      <c r="CQ83" s="21"/>
      <c r="CR83" s="21"/>
      <c r="CS83" s="21"/>
      <c r="CT83" s="21"/>
      <c r="CU83" s="21"/>
      <c r="CV83" s="13"/>
      <c r="CW83" s="21"/>
      <c r="CX83" s="21"/>
      <c r="CY83" s="21"/>
      <c r="CZ83" s="21"/>
      <c r="DA83" s="21"/>
      <c r="DB83" s="21"/>
      <c r="DC83" s="21"/>
      <c r="DD83" s="21"/>
      <c r="DE83" s="21"/>
      <c r="DF83" s="21"/>
      <c r="DG83" s="13"/>
      <c r="DH83" s="21"/>
      <c r="DI83" s="21"/>
      <c r="DJ83" s="21"/>
      <c r="DK83" s="21"/>
      <c r="DL83" s="21"/>
      <c r="DM83" s="21"/>
      <c r="DN83" s="21"/>
      <c r="DO83" s="21"/>
      <c r="DP83" s="21"/>
      <c r="DQ83" s="21"/>
      <c r="DR83" s="13"/>
      <c r="DS83" s="21"/>
      <c r="DT83" s="21"/>
      <c r="DU83" s="13">
        <v>1</v>
      </c>
      <c r="DV83" s="13" t="s">
        <v>1619</v>
      </c>
      <c r="DW83" s="21"/>
      <c r="DX83" s="13">
        <v>2</v>
      </c>
      <c r="DY83" s="21"/>
      <c r="DZ83" s="13" t="s">
        <v>1620</v>
      </c>
      <c r="EA83" s="21"/>
      <c r="EB83" s="13">
        <v>2</v>
      </c>
      <c r="EC83" s="13"/>
      <c r="ED83" s="21"/>
      <c r="EE83" s="13">
        <v>2</v>
      </c>
      <c r="EF83" s="21"/>
      <c r="EG83" s="13">
        <v>2</v>
      </c>
      <c r="EH83" s="13">
        <v>3</v>
      </c>
      <c r="EI83" s="21"/>
      <c r="EJ83" s="13">
        <v>3</v>
      </c>
      <c r="EK83" s="21"/>
      <c r="EL83" s="21"/>
      <c r="EM83" s="13">
        <v>1</v>
      </c>
      <c r="EN83" s="13">
        <v>1</v>
      </c>
      <c r="EO83" s="13">
        <v>3</v>
      </c>
      <c r="EP83" s="13">
        <v>1</v>
      </c>
    </row>
    <row r="84" spans="1:146" ht="25.5" x14ac:dyDescent="0.2">
      <c r="A84" s="12">
        <v>242</v>
      </c>
      <c r="B84" s="59">
        <v>42620.507175925923</v>
      </c>
      <c r="C84" s="13" t="s">
        <v>336</v>
      </c>
      <c r="D84" s="13" t="s">
        <v>1621</v>
      </c>
      <c r="E84" s="13" t="s">
        <v>1622</v>
      </c>
      <c r="F84" s="13">
        <v>1</v>
      </c>
      <c r="G84" s="13" t="s">
        <v>1623</v>
      </c>
      <c r="H84" s="13" t="s">
        <v>1624</v>
      </c>
      <c r="I84" s="21"/>
      <c r="J84" s="14" t="s">
        <v>1625</v>
      </c>
      <c r="K84" s="13"/>
      <c r="L84" s="13"/>
      <c r="M84" s="13" t="s">
        <v>1626</v>
      </c>
      <c r="N84" s="21"/>
      <c r="O84" s="13">
        <v>3</v>
      </c>
      <c r="P84" s="50" t="s">
        <v>1627</v>
      </c>
      <c r="Q84" s="13" t="s">
        <v>1628</v>
      </c>
      <c r="R84" s="13">
        <v>3</v>
      </c>
      <c r="S84" s="13">
        <v>1003</v>
      </c>
      <c r="T84" s="13" t="s">
        <v>826</v>
      </c>
      <c r="U84" s="13" t="s">
        <v>827</v>
      </c>
      <c r="V84" s="13" t="s">
        <v>570</v>
      </c>
      <c r="W84" s="13">
        <v>99</v>
      </c>
      <c r="X84" s="13" t="s">
        <v>1629</v>
      </c>
      <c r="Y84" s="13">
        <v>2</v>
      </c>
      <c r="Z84" s="21"/>
      <c r="AA84" s="13">
        <v>2</v>
      </c>
      <c r="AB84" s="21"/>
      <c r="AC84" s="13">
        <v>2</v>
      </c>
      <c r="AD84" s="21"/>
      <c r="AE84" s="13">
        <v>2</v>
      </c>
      <c r="AF84" s="21"/>
      <c r="AG84" s="13">
        <v>2</v>
      </c>
      <c r="AH84" s="21"/>
      <c r="AI84" s="60">
        <v>42462</v>
      </c>
      <c r="AJ84" s="13">
        <v>99</v>
      </c>
      <c r="AK84" s="13" t="s">
        <v>1630</v>
      </c>
      <c r="AL84" s="21"/>
      <c r="AM84" s="13"/>
      <c r="AN84" s="13"/>
      <c r="AO84" s="21"/>
      <c r="AP84" s="21"/>
      <c r="AQ84" s="21"/>
      <c r="AR84" s="21"/>
      <c r="AS84" s="13"/>
      <c r="AT84" s="13"/>
      <c r="AU84" s="21"/>
      <c r="AV84" s="21"/>
      <c r="AW84" s="21"/>
      <c r="AX84" s="21"/>
      <c r="AY84" s="13"/>
      <c r="AZ84" s="13"/>
      <c r="BA84" s="21"/>
      <c r="BB84" s="21"/>
      <c r="BC84" s="21"/>
      <c r="BD84" s="21"/>
      <c r="BE84" s="13"/>
      <c r="BF84" s="13"/>
      <c r="BG84" s="21"/>
      <c r="BH84" s="21"/>
      <c r="BI84" s="21"/>
      <c r="BJ84" s="21"/>
      <c r="BK84" s="13"/>
      <c r="BL84" s="13"/>
      <c r="BM84" s="21"/>
      <c r="BN84" s="21"/>
      <c r="BO84" s="21"/>
      <c r="BP84" s="13">
        <v>99</v>
      </c>
      <c r="BQ84" s="13" t="s">
        <v>1630</v>
      </c>
      <c r="BR84" s="21"/>
      <c r="BS84" s="21"/>
      <c r="BT84" s="21"/>
      <c r="BU84" s="21"/>
      <c r="BV84" s="21"/>
      <c r="BW84" s="21"/>
      <c r="BX84" s="21"/>
      <c r="BY84" s="21"/>
      <c r="BZ84" s="13"/>
      <c r="CA84" s="21"/>
      <c r="CB84" s="21"/>
      <c r="CC84" s="21"/>
      <c r="CD84" s="21"/>
      <c r="CE84" s="21"/>
      <c r="CF84" s="21"/>
      <c r="CG84" s="21"/>
      <c r="CH84" s="21"/>
      <c r="CI84" s="21"/>
      <c r="CJ84" s="21"/>
      <c r="CK84" s="13"/>
      <c r="CL84" s="21"/>
      <c r="CM84" s="21"/>
      <c r="CN84" s="21"/>
      <c r="CO84" s="21"/>
      <c r="CP84" s="21"/>
      <c r="CQ84" s="21"/>
      <c r="CR84" s="21"/>
      <c r="CS84" s="21"/>
      <c r="CT84" s="21"/>
      <c r="CU84" s="21"/>
      <c r="CV84" s="13"/>
      <c r="CW84" s="21"/>
      <c r="CX84" s="21"/>
      <c r="CY84" s="21"/>
      <c r="CZ84" s="21"/>
      <c r="DA84" s="21"/>
      <c r="DB84" s="21"/>
      <c r="DC84" s="21"/>
      <c r="DD84" s="21"/>
      <c r="DE84" s="21"/>
      <c r="DF84" s="21"/>
      <c r="DG84" s="13"/>
      <c r="DH84" s="21"/>
      <c r="DI84" s="21"/>
      <c r="DJ84" s="21"/>
      <c r="DK84" s="21"/>
      <c r="DL84" s="21"/>
      <c r="DM84" s="21"/>
      <c r="DN84" s="21"/>
      <c r="DO84" s="21"/>
      <c r="DP84" s="21"/>
      <c r="DQ84" s="21"/>
      <c r="DR84" s="13"/>
      <c r="DS84" s="21"/>
      <c r="DT84" s="21"/>
      <c r="DU84" s="13">
        <v>1</v>
      </c>
      <c r="DV84" s="13">
        <v>99</v>
      </c>
      <c r="DW84" s="21"/>
      <c r="DX84" s="13">
        <v>3</v>
      </c>
      <c r="DY84" s="21"/>
      <c r="DZ84" s="13" t="s">
        <v>1631</v>
      </c>
      <c r="EA84" s="21"/>
      <c r="EB84" s="13">
        <v>2</v>
      </c>
      <c r="EC84" s="13"/>
      <c r="ED84" s="21"/>
      <c r="EE84" s="13">
        <v>999</v>
      </c>
      <c r="EF84" s="21"/>
      <c r="EG84" s="13">
        <v>2</v>
      </c>
      <c r="EH84" s="13">
        <v>2</v>
      </c>
      <c r="EI84" s="21"/>
      <c r="EJ84" s="13">
        <v>2</v>
      </c>
      <c r="EK84" s="21"/>
      <c r="EL84" s="21"/>
      <c r="EM84" s="13">
        <v>3</v>
      </c>
      <c r="EN84" s="13">
        <v>999</v>
      </c>
      <c r="EO84" s="13">
        <v>1</v>
      </c>
      <c r="EP84" s="13">
        <v>1</v>
      </c>
    </row>
    <row r="85" spans="1:146" ht="25.5" x14ac:dyDescent="0.2">
      <c r="A85" s="12">
        <v>244</v>
      </c>
      <c r="B85" s="59">
        <v>42620.835312499999</v>
      </c>
      <c r="C85" s="13" t="s">
        <v>336</v>
      </c>
      <c r="D85" s="13" t="s">
        <v>1632</v>
      </c>
      <c r="E85" s="13" t="s">
        <v>1633</v>
      </c>
      <c r="F85" s="13">
        <v>1</v>
      </c>
      <c r="G85" s="13" t="s">
        <v>750</v>
      </c>
      <c r="H85" s="13" t="s">
        <v>1634</v>
      </c>
      <c r="I85" s="21"/>
      <c r="J85" s="14"/>
      <c r="K85" s="13"/>
      <c r="L85" s="13"/>
      <c r="M85" s="13" t="s">
        <v>1635</v>
      </c>
      <c r="N85" s="13" t="s">
        <v>1636</v>
      </c>
      <c r="O85" s="13">
        <v>1</v>
      </c>
      <c r="P85" s="50" t="s">
        <v>1637</v>
      </c>
      <c r="Q85" s="13" t="s">
        <v>1638</v>
      </c>
      <c r="R85" s="13">
        <v>3</v>
      </c>
      <c r="S85" s="13" t="s">
        <v>1639</v>
      </c>
      <c r="T85" s="13" t="s">
        <v>793</v>
      </c>
      <c r="U85" s="13" t="s">
        <v>794</v>
      </c>
      <c r="V85" s="60">
        <v>42401</v>
      </c>
      <c r="W85" s="13">
        <v>1</v>
      </c>
      <c r="X85" s="21"/>
      <c r="Y85" s="13">
        <v>1</v>
      </c>
      <c r="Z85" s="50" t="s">
        <v>1637</v>
      </c>
      <c r="AA85" s="13">
        <v>1</v>
      </c>
      <c r="AB85" s="50" t="s">
        <v>1637</v>
      </c>
      <c r="AC85" s="13">
        <v>1</v>
      </c>
      <c r="AD85" s="13" t="s">
        <v>1640</v>
      </c>
      <c r="AE85" s="13">
        <v>4</v>
      </c>
      <c r="AF85" s="13" t="s">
        <v>1641</v>
      </c>
      <c r="AG85" s="13">
        <v>4</v>
      </c>
      <c r="AH85" s="13" t="s">
        <v>1642</v>
      </c>
      <c r="AI85" s="13" t="s">
        <v>571</v>
      </c>
      <c r="AJ85" s="13" t="s">
        <v>570</v>
      </c>
      <c r="AK85" s="21"/>
      <c r="AL85" s="13">
        <v>400</v>
      </c>
      <c r="AM85" s="13">
        <v>2</v>
      </c>
      <c r="AN85" s="13"/>
      <c r="AO85" s="21"/>
      <c r="AP85" s="13">
        <v>1</v>
      </c>
      <c r="AQ85" s="50" t="s">
        <v>1637</v>
      </c>
      <c r="AR85" s="13">
        <v>20</v>
      </c>
      <c r="AS85" s="13">
        <v>2</v>
      </c>
      <c r="AT85" s="13"/>
      <c r="AU85" s="21"/>
      <c r="AV85" s="13">
        <v>1</v>
      </c>
      <c r="AW85" s="50" t="s">
        <v>1637</v>
      </c>
      <c r="AX85" s="13">
        <v>200</v>
      </c>
      <c r="AY85" s="13">
        <v>2</v>
      </c>
      <c r="AZ85" s="62" t="s">
        <v>1637</v>
      </c>
      <c r="BA85" s="21"/>
      <c r="BB85" s="13">
        <v>1</v>
      </c>
      <c r="BC85" s="21"/>
      <c r="BD85" s="13">
        <v>50</v>
      </c>
      <c r="BE85" s="13">
        <v>2</v>
      </c>
      <c r="BF85" s="62" t="s">
        <v>1637</v>
      </c>
      <c r="BG85" s="21"/>
      <c r="BH85" s="13">
        <v>1</v>
      </c>
      <c r="BI85" s="21"/>
      <c r="BJ85" s="13">
        <v>10</v>
      </c>
      <c r="BK85" s="13">
        <v>2</v>
      </c>
      <c r="BL85" s="13"/>
      <c r="BM85" s="21"/>
      <c r="BN85" s="13">
        <v>1</v>
      </c>
      <c r="BO85" s="50" t="s">
        <v>1637</v>
      </c>
      <c r="BP85" s="13" t="s">
        <v>570</v>
      </c>
      <c r="BQ85" s="21"/>
      <c r="BR85" s="13" t="s">
        <v>1643</v>
      </c>
      <c r="BS85" s="13">
        <v>1</v>
      </c>
      <c r="BT85" s="50" t="s">
        <v>1637</v>
      </c>
      <c r="BU85" s="13" t="s">
        <v>1644</v>
      </c>
      <c r="BV85" s="13">
        <v>1970</v>
      </c>
      <c r="BW85" s="13">
        <v>2016</v>
      </c>
      <c r="BX85" s="13">
        <v>2</v>
      </c>
      <c r="BY85" s="21"/>
      <c r="BZ85" s="60">
        <v>42401</v>
      </c>
      <c r="CA85" s="21"/>
      <c r="CB85" s="21"/>
      <c r="CC85" s="13" t="s">
        <v>1645</v>
      </c>
      <c r="CD85" s="13">
        <v>1</v>
      </c>
      <c r="CE85" s="50" t="s">
        <v>1637</v>
      </c>
      <c r="CF85" s="13" t="s">
        <v>1646</v>
      </c>
      <c r="CG85" s="13">
        <v>1970</v>
      </c>
      <c r="CH85" s="13">
        <v>2016</v>
      </c>
      <c r="CI85" s="13">
        <v>1</v>
      </c>
      <c r="CJ85" s="21"/>
      <c r="CK85" s="60">
        <v>42401</v>
      </c>
      <c r="CL85" s="21"/>
      <c r="CM85" s="21"/>
      <c r="CN85" s="13" t="s">
        <v>604</v>
      </c>
      <c r="CO85" s="13">
        <v>1</v>
      </c>
      <c r="CP85" s="50" t="s">
        <v>1637</v>
      </c>
      <c r="CQ85" s="13" t="s">
        <v>1647</v>
      </c>
      <c r="CR85" s="21"/>
      <c r="CS85" s="21"/>
      <c r="CT85" s="13">
        <v>1</v>
      </c>
      <c r="CU85" s="21"/>
      <c r="CV85" s="60">
        <v>42401</v>
      </c>
      <c r="CW85" s="21"/>
      <c r="CX85" s="21"/>
      <c r="CY85" s="21"/>
      <c r="CZ85" s="13">
        <v>1</v>
      </c>
      <c r="DA85" s="50" t="s">
        <v>1637</v>
      </c>
      <c r="DB85" s="13" t="s">
        <v>1648</v>
      </c>
      <c r="DC85" s="13">
        <v>1970</v>
      </c>
      <c r="DD85" s="21"/>
      <c r="DE85" s="13">
        <v>1</v>
      </c>
      <c r="DF85" s="21"/>
      <c r="DG85" s="13">
        <v>2</v>
      </c>
      <c r="DH85" s="21"/>
      <c r="DI85" s="21"/>
      <c r="DJ85" s="13" t="s">
        <v>1649</v>
      </c>
      <c r="DK85" s="13">
        <v>1</v>
      </c>
      <c r="DL85" s="21"/>
      <c r="DM85" s="50" t="s">
        <v>1637</v>
      </c>
      <c r="DN85" s="13">
        <v>1970</v>
      </c>
      <c r="DO85" s="13">
        <v>2016</v>
      </c>
      <c r="DP85" s="13">
        <v>1</v>
      </c>
      <c r="DQ85" s="21"/>
      <c r="DR85" s="60">
        <v>42401</v>
      </c>
      <c r="DS85" s="21"/>
      <c r="DT85" s="21"/>
      <c r="DU85" s="13">
        <v>1</v>
      </c>
      <c r="DV85" s="13" t="s">
        <v>1650</v>
      </c>
      <c r="DW85" s="13" t="s">
        <v>1651</v>
      </c>
      <c r="DX85" s="13">
        <v>2</v>
      </c>
      <c r="DY85" s="13" t="s">
        <v>440</v>
      </c>
      <c r="DZ85" s="13" t="s">
        <v>1652</v>
      </c>
      <c r="EA85" s="50" t="s">
        <v>1637</v>
      </c>
      <c r="EB85" s="13">
        <v>1</v>
      </c>
      <c r="EC85" s="13">
        <v>1</v>
      </c>
      <c r="ED85" s="13" t="s">
        <v>1653</v>
      </c>
      <c r="EE85" s="13">
        <v>2</v>
      </c>
      <c r="EF85" s="21"/>
      <c r="EG85" s="13">
        <v>2</v>
      </c>
      <c r="EH85" s="13">
        <v>3</v>
      </c>
      <c r="EI85" s="13" t="s">
        <v>1654</v>
      </c>
      <c r="EJ85" s="13">
        <v>4</v>
      </c>
      <c r="EK85" s="13" t="s">
        <v>1655</v>
      </c>
      <c r="EL85" s="13" t="s">
        <v>1656</v>
      </c>
      <c r="EM85" s="13">
        <v>1</v>
      </c>
      <c r="EN85" s="13">
        <v>1</v>
      </c>
      <c r="EO85" s="13">
        <v>3</v>
      </c>
      <c r="EP85" s="13">
        <v>2</v>
      </c>
    </row>
    <row r="86" spans="1:146" ht="25.5" x14ac:dyDescent="0.2">
      <c r="A86" s="12">
        <v>246</v>
      </c>
      <c r="B86" s="59">
        <v>42621.361701388887</v>
      </c>
      <c r="C86" s="13" t="s">
        <v>336</v>
      </c>
      <c r="D86" s="13" t="s">
        <v>1657</v>
      </c>
      <c r="E86" s="13" t="s">
        <v>1658</v>
      </c>
      <c r="F86" s="13">
        <v>1</v>
      </c>
      <c r="G86" s="13" t="s">
        <v>1659</v>
      </c>
      <c r="H86" s="13" t="s">
        <v>1660</v>
      </c>
      <c r="I86" s="13" t="s">
        <v>1661</v>
      </c>
      <c r="J86" s="14">
        <v>355698982100</v>
      </c>
      <c r="K86" s="13"/>
      <c r="L86" s="13"/>
      <c r="M86" s="13" t="s">
        <v>1662</v>
      </c>
      <c r="N86" s="13" t="s">
        <v>1663</v>
      </c>
      <c r="O86" s="13">
        <v>2</v>
      </c>
      <c r="P86" s="50" t="s">
        <v>1470</v>
      </c>
      <c r="Q86" s="13" t="s">
        <v>1347</v>
      </c>
      <c r="R86" s="13">
        <v>60</v>
      </c>
      <c r="S86" s="13">
        <v>1024</v>
      </c>
      <c r="T86" s="13" t="s">
        <v>363</v>
      </c>
      <c r="U86" s="13" t="s">
        <v>364</v>
      </c>
      <c r="V86" s="60">
        <v>42401</v>
      </c>
      <c r="W86" s="63">
        <v>36251</v>
      </c>
      <c r="X86" s="13" t="s">
        <v>1664</v>
      </c>
      <c r="Y86" s="13">
        <v>1</v>
      </c>
      <c r="Z86" s="21"/>
      <c r="AA86" s="13">
        <v>999</v>
      </c>
      <c r="AB86" s="21"/>
      <c r="AC86" s="13">
        <v>999</v>
      </c>
      <c r="AD86" s="21"/>
      <c r="AE86" s="13">
        <v>2</v>
      </c>
      <c r="AF86" s="21"/>
      <c r="AG86" s="13">
        <v>2</v>
      </c>
      <c r="AH86" s="21"/>
      <c r="AI86" s="60">
        <v>42401</v>
      </c>
      <c r="AJ86" s="63">
        <v>36220</v>
      </c>
      <c r="AK86" s="21"/>
      <c r="AL86" s="13" t="s">
        <v>1665</v>
      </c>
      <c r="AM86" s="60">
        <v>42431</v>
      </c>
      <c r="AN86" s="13">
        <v>3</v>
      </c>
      <c r="AO86" s="21"/>
      <c r="AP86" s="13">
        <v>1</v>
      </c>
      <c r="AQ86" s="13" t="s">
        <v>1666</v>
      </c>
      <c r="AR86" s="21"/>
      <c r="AS86" s="13"/>
      <c r="AT86" s="13"/>
      <c r="AU86" s="21"/>
      <c r="AV86" s="21"/>
      <c r="AW86" s="21"/>
      <c r="AX86" s="13" t="s">
        <v>1667</v>
      </c>
      <c r="AY86" s="60">
        <v>42431</v>
      </c>
      <c r="AZ86" s="13">
        <v>3</v>
      </c>
      <c r="BA86" s="21"/>
      <c r="BB86" s="13">
        <v>999</v>
      </c>
      <c r="BC86" s="21"/>
      <c r="BD86" s="21"/>
      <c r="BE86" s="13"/>
      <c r="BF86" s="13"/>
      <c r="BG86" s="21"/>
      <c r="BH86" s="21"/>
      <c r="BI86" s="21"/>
      <c r="BJ86" s="21"/>
      <c r="BK86" s="13"/>
      <c r="BL86" s="13"/>
      <c r="BM86" s="21"/>
      <c r="BN86" s="13">
        <v>999</v>
      </c>
      <c r="BO86" s="21"/>
      <c r="BP86" s="63">
        <v>36220</v>
      </c>
      <c r="BQ86" s="21"/>
      <c r="BR86" s="13" t="s">
        <v>1668</v>
      </c>
      <c r="BS86" s="13">
        <v>1</v>
      </c>
      <c r="BT86" s="13" t="s">
        <v>1669</v>
      </c>
      <c r="BU86" s="21"/>
      <c r="BV86" s="13">
        <v>1970</v>
      </c>
      <c r="BW86" s="13" t="s">
        <v>394</v>
      </c>
      <c r="BX86" s="13" t="s">
        <v>858</v>
      </c>
      <c r="BY86" s="13" t="s">
        <v>809</v>
      </c>
      <c r="BZ86" s="60">
        <v>42401</v>
      </c>
      <c r="CA86" s="13">
        <v>99</v>
      </c>
      <c r="CB86" s="13" t="s">
        <v>1670</v>
      </c>
      <c r="CC86" s="21"/>
      <c r="CD86" s="21"/>
      <c r="CE86" s="21"/>
      <c r="CF86" s="21"/>
      <c r="CG86" s="21"/>
      <c r="CH86" s="21"/>
      <c r="CI86" s="21"/>
      <c r="CJ86" s="21"/>
      <c r="CK86" s="13"/>
      <c r="CL86" s="21"/>
      <c r="CM86" s="21"/>
      <c r="CN86" s="13" t="s">
        <v>1671</v>
      </c>
      <c r="CO86" s="13">
        <v>1</v>
      </c>
      <c r="CP86" s="21"/>
      <c r="CQ86" s="21"/>
      <c r="CR86" s="13">
        <v>1970</v>
      </c>
      <c r="CS86" s="13" t="s">
        <v>394</v>
      </c>
      <c r="CT86" s="13" t="s">
        <v>858</v>
      </c>
      <c r="CU86" s="13" t="s">
        <v>809</v>
      </c>
      <c r="CV86" s="60">
        <v>42401</v>
      </c>
      <c r="CW86" s="13">
        <v>99</v>
      </c>
      <c r="CX86" s="13" t="s">
        <v>1670</v>
      </c>
      <c r="CY86" s="21"/>
      <c r="CZ86" s="21"/>
      <c r="DA86" s="21"/>
      <c r="DB86" s="21"/>
      <c r="DC86" s="21"/>
      <c r="DD86" s="21"/>
      <c r="DE86" s="21"/>
      <c r="DF86" s="21"/>
      <c r="DG86" s="13"/>
      <c r="DH86" s="21"/>
      <c r="DI86" s="21"/>
      <c r="DJ86" s="21"/>
      <c r="DK86" s="21"/>
      <c r="DL86" s="21"/>
      <c r="DM86" s="21"/>
      <c r="DN86" s="21"/>
      <c r="DO86" s="21"/>
      <c r="DP86" s="21"/>
      <c r="DQ86" s="21"/>
      <c r="DR86" s="13"/>
      <c r="DS86" s="21"/>
      <c r="DT86" s="21"/>
      <c r="DU86" s="21"/>
      <c r="DV86" s="13"/>
      <c r="DW86" s="21"/>
      <c r="DX86" s="21"/>
      <c r="DY86" s="21"/>
      <c r="DZ86" s="21"/>
      <c r="EA86" s="21"/>
      <c r="EB86" s="13">
        <v>2</v>
      </c>
      <c r="EC86" s="13"/>
      <c r="ED86" s="21"/>
      <c r="EE86" s="13">
        <v>1</v>
      </c>
      <c r="EF86" s="21"/>
      <c r="EG86" s="13">
        <v>1</v>
      </c>
      <c r="EH86" s="13">
        <v>3</v>
      </c>
      <c r="EI86" s="21"/>
      <c r="EJ86" s="13">
        <v>3</v>
      </c>
      <c r="EK86" s="21"/>
      <c r="EL86" s="13" t="s">
        <v>1672</v>
      </c>
      <c r="EM86" s="13">
        <v>1</v>
      </c>
      <c r="EN86" s="13">
        <v>1</v>
      </c>
      <c r="EO86" s="13">
        <v>3</v>
      </c>
      <c r="EP86" s="13">
        <v>1</v>
      </c>
    </row>
    <row r="87" spans="1:146" ht="25.5" x14ac:dyDescent="0.2">
      <c r="A87" s="12">
        <v>249</v>
      </c>
      <c r="B87" s="59">
        <v>42621.537858796299</v>
      </c>
      <c r="C87" s="13" t="s">
        <v>336</v>
      </c>
      <c r="D87" s="13" t="s">
        <v>1675</v>
      </c>
      <c r="E87" s="13" t="s">
        <v>1676</v>
      </c>
      <c r="F87" s="13">
        <v>1</v>
      </c>
      <c r="G87" s="13" t="s">
        <v>1677</v>
      </c>
      <c r="H87" s="13" t="s">
        <v>1678</v>
      </c>
      <c r="I87" s="21"/>
      <c r="J87" s="14">
        <f>972506221345</f>
        <v>972506221345</v>
      </c>
      <c r="K87" s="13"/>
      <c r="L87" s="13"/>
      <c r="M87" s="13" t="s">
        <v>1679</v>
      </c>
      <c r="N87" s="21"/>
      <c r="O87" s="13">
        <v>1</v>
      </c>
      <c r="P87" s="50" t="s">
        <v>1680</v>
      </c>
      <c r="Q87" s="13" t="s">
        <v>1681</v>
      </c>
      <c r="R87" s="13">
        <v>14</v>
      </c>
      <c r="S87" s="13">
        <v>99999</v>
      </c>
      <c r="T87" s="13" t="s">
        <v>1419</v>
      </c>
      <c r="U87" s="13" t="s">
        <v>1382</v>
      </c>
      <c r="V87" s="13">
        <v>1</v>
      </c>
      <c r="W87" s="13">
        <v>3</v>
      </c>
      <c r="X87" s="21"/>
      <c r="Y87" s="13">
        <v>1</v>
      </c>
      <c r="Z87" s="13" t="s">
        <v>369</v>
      </c>
      <c r="AA87" s="13">
        <v>2</v>
      </c>
      <c r="AB87" s="21"/>
      <c r="AC87" s="13">
        <v>2</v>
      </c>
      <c r="AD87" s="21"/>
      <c r="AE87" s="13">
        <v>999</v>
      </c>
      <c r="AF87" s="21"/>
      <c r="AG87" s="13">
        <v>999</v>
      </c>
      <c r="AH87" s="21"/>
      <c r="AI87" s="13">
        <v>2</v>
      </c>
      <c r="AJ87" s="13">
        <v>3</v>
      </c>
      <c r="AK87" s="21"/>
      <c r="AL87" s="21"/>
      <c r="AM87" s="13"/>
      <c r="AN87" s="13"/>
      <c r="AO87" s="21"/>
      <c r="AP87" s="21"/>
      <c r="AQ87" s="21"/>
      <c r="AR87" s="21"/>
      <c r="AS87" s="13"/>
      <c r="AT87" s="13"/>
      <c r="AU87" s="21"/>
      <c r="AV87" s="21"/>
      <c r="AW87" s="21"/>
      <c r="AX87" s="13">
        <v>3000</v>
      </c>
      <c r="AY87" s="13">
        <v>2</v>
      </c>
      <c r="AZ87" s="13"/>
      <c r="BA87" s="21"/>
      <c r="BB87" s="13">
        <v>1</v>
      </c>
      <c r="BC87" s="21"/>
      <c r="BD87" s="21"/>
      <c r="BE87" s="13"/>
      <c r="BF87" s="13"/>
      <c r="BG87" s="21"/>
      <c r="BH87" s="21"/>
      <c r="BI87" s="21"/>
      <c r="BJ87" s="21"/>
      <c r="BK87" s="13"/>
      <c r="BL87" s="13"/>
      <c r="BM87" s="21"/>
      <c r="BN87" s="21"/>
      <c r="BO87" s="21"/>
      <c r="BP87" s="13">
        <v>3</v>
      </c>
      <c r="BQ87" s="21"/>
      <c r="BR87" s="21"/>
      <c r="BS87" s="21"/>
      <c r="BT87" s="21"/>
      <c r="BU87" s="21"/>
      <c r="BV87" s="21"/>
      <c r="BW87" s="21"/>
      <c r="BX87" s="21"/>
      <c r="BY87" s="21"/>
      <c r="BZ87" s="13"/>
      <c r="CA87" s="21"/>
      <c r="CB87" s="21"/>
      <c r="CC87" s="21"/>
      <c r="CD87" s="21"/>
      <c r="CE87" s="21"/>
      <c r="CF87" s="21"/>
      <c r="CG87" s="21"/>
      <c r="CH87" s="21"/>
      <c r="CI87" s="21"/>
      <c r="CJ87" s="21"/>
      <c r="CK87" s="13"/>
      <c r="CL87" s="21"/>
      <c r="CM87" s="21"/>
      <c r="CN87" s="13" t="s">
        <v>1682</v>
      </c>
      <c r="CO87" s="13">
        <v>999</v>
      </c>
      <c r="CP87" s="21"/>
      <c r="CQ87" s="21"/>
      <c r="CR87" s="13">
        <v>1970</v>
      </c>
      <c r="CS87" s="13" t="s">
        <v>394</v>
      </c>
      <c r="CT87" s="13">
        <v>1</v>
      </c>
      <c r="CU87" s="21"/>
      <c r="CV87" s="13">
        <v>1</v>
      </c>
      <c r="CW87" s="13">
        <v>2</v>
      </c>
      <c r="CX87" s="21"/>
      <c r="CY87" s="21"/>
      <c r="CZ87" s="21"/>
      <c r="DA87" s="21"/>
      <c r="DB87" s="21"/>
      <c r="DC87" s="21"/>
      <c r="DD87" s="21"/>
      <c r="DE87" s="21"/>
      <c r="DF87" s="21"/>
      <c r="DG87" s="13"/>
      <c r="DH87" s="21"/>
      <c r="DI87" s="21"/>
      <c r="DJ87" s="21"/>
      <c r="DK87" s="21"/>
      <c r="DL87" s="21"/>
      <c r="DM87" s="21"/>
      <c r="DN87" s="21"/>
      <c r="DO87" s="21"/>
      <c r="DP87" s="21"/>
      <c r="DQ87" s="21"/>
      <c r="DR87" s="13"/>
      <c r="DS87" s="21"/>
      <c r="DT87" s="21"/>
      <c r="DU87" s="21"/>
      <c r="DV87" s="13"/>
      <c r="DW87" s="21"/>
      <c r="DX87" s="21"/>
      <c r="DY87" s="21"/>
      <c r="DZ87" s="21"/>
      <c r="EA87" s="21"/>
      <c r="EB87" s="13">
        <v>999</v>
      </c>
      <c r="EC87" s="13"/>
      <c r="ED87" s="21"/>
      <c r="EE87" s="13">
        <v>999</v>
      </c>
      <c r="EF87" s="21"/>
      <c r="EG87" s="13">
        <v>1</v>
      </c>
      <c r="EH87" s="13">
        <v>999</v>
      </c>
      <c r="EI87" s="21"/>
      <c r="EJ87" s="13">
        <v>999</v>
      </c>
      <c r="EK87" s="21"/>
      <c r="EL87" s="21"/>
      <c r="EM87" s="13">
        <v>1</v>
      </c>
      <c r="EN87" s="13">
        <v>999</v>
      </c>
      <c r="EO87" s="13">
        <v>3</v>
      </c>
      <c r="EP87" s="13">
        <v>2</v>
      </c>
    </row>
    <row r="88" spans="1:146" ht="38.25" x14ac:dyDescent="0.2">
      <c r="A88" s="12">
        <v>250</v>
      </c>
      <c r="B88" s="59">
        <v>42621.550902777781</v>
      </c>
      <c r="C88" s="13" t="s">
        <v>336</v>
      </c>
      <c r="D88" s="13" t="s">
        <v>1683</v>
      </c>
      <c r="E88" s="13" t="s">
        <v>1684</v>
      </c>
      <c r="F88" s="13">
        <v>2</v>
      </c>
      <c r="G88" s="13" t="s">
        <v>1685</v>
      </c>
      <c r="H88" s="13" t="s">
        <v>1686</v>
      </c>
      <c r="I88" s="21"/>
      <c r="J88" s="14" t="s">
        <v>1687</v>
      </c>
      <c r="K88" s="13"/>
      <c r="L88" s="13"/>
      <c r="M88" s="13" t="s">
        <v>1688</v>
      </c>
      <c r="N88" s="13" t="s">
        <v>1689</v>
      </c>
      <c r="O88" s="13">
        <v>2</v>
      </c>
      <c r="P88" s="50" t="s">
        <v>1690</v>
      </c>
      <c r="Q88" s="13" t="s">
        <v>1691</v>
      </c>
      <c r="R88" s="13" t="s">
        <v>1692</v>
      </c>
      <c r="S88" s="13">
        <v>99999</v>
      </c>
      <c r="T88" s="13" t="s">
        <v>1693</v>
      </c>
      <c r="U88" s="13" t="s">
        <v>1382</v>
      </c>
      <c r="V88" s="60">
        <v>42401</v>
      </c>
      <c r="W88" s="13" t="s">
        <v>858</v>
      </c>
      <c r="X88" s="13" t="s">
        <v>1694</v>
      </c>
      <c r="Y88" s="13">
        <v>2</v>
      </c>
      <c r="Z88" s="21"/>
      <c r="AA88" s="13">
        <v>2</v>
      </c>
      <c r="AB88" s="21"/>
      <c r="AC88" s="13">
        <v>2</v>
      </c>
      <c r="AD88" s="21"/>
      <c r="AE88" s="13">
        <v>2</v>
      </c>
      <c r="AF88" s="13" t="s">
        <v>1674</v>
      </c>
      <c r="AG88" s="13">
        <v>999</v>
      </c>
      <c r="AH88" s="21"/>
      <c r="AI88" s="13">
        <v>2</v>
      </c>
      <c r="AJ88" s="13" t="s">
        <v>643</v>
      </c>
      <c r="AK88" s="13" t="s">
        <v>1695</v>
      </c>
      <c r="AL88" s="21"/>
      <c r="AM88" s="13"/>
      <c r="AN88" s="13"/>
      <c r="AO88" s="21"/>
      <c r="AP88" s="21"/>
      <c r="AQ88" s="21"/>
      <c r="AR88" s="21"/>
      <c r="AS88" s="13"/>
      <c r="AT88" s="13"/>
      <c r="AU88" s="21"/>
      <c r="AV88" s="21"/>
      <c r="AW88" s="21"/>
      <c r="AX88" s="21"/>
      <c r="AY88" s="13"/>
      <c r="AZ88" s="13"/>
      <c r="BA88" s="21"/>
      <c r="BB88" s="21"/>
      <c r="BC88" s="21"/>
      <c r="BD88" s="13" t="s">
        <v>1696</v>
      </c>
      <c r="BE88" s="13">
        <v>1</v>
      </c>
      <c r="BF88" s="13"/>
      <c r="BG88" s="21"/>
      <c r="BH88" s="13">
        <v>999</v>
      </c>
      <c r="BI88" s="21"/>
      <c r="BJ88" s="21"/>
      <c r="BK88" s="13"/>
      <c r="BL88" s="13"/>
      <c r="BM88" s="21"/>
      <c r="BN88" s="21"/>
      <c r="BO88" s="21"/>
      <c r="BP88" s="13" t="s">
        <v>643</v>
      </c>
      <c r="BQ88" s="13" t="s">
        <v>1695</v>
      </c>
      <c r="BR88" s="21"/>
      <c r="BS88" s="21"/>
      <c r="BT88" s="21"/>
      <c r="BU88" s="21"/>
      <c r="BV88" s="21"/>
      <c r="BW88" s="21"/>
      <c r="BX88" s="21"/>
      <c r="BY88" s="21"/>
      <c r="BZ88" s="13"/>
      <c r="CA88" s="21"/>
      <c r="CB88" s="21"/>
      <c r="CC88" s="21"/>
      <c r="CD88" s="21"/>
      <c r="CE88" s="21"/>
      <c r="CF88" s="21"/>
      <c r="CG88" s="21"/>
      <c r="CH88" s="21"/>
      <c r="CI88" s="21"/>
      <c r="CJ88" s="21"/>
      <c r="CK88" s="13"/>
      <c r="CL88" s="21"/>
      <c r="CM88" s="21"/>
      <c r="CN88" s="21"/>
      <c r="CO88" s="21"/>
      <c r="CP88" s="21"/>
      <c r="CQ88" s="21"/>
      <c r="CR88" s="21"/>
      <c r="CS88" s="21"/>
      <c r="CT88" s="21"/>
      <c r="CU88" s="21"/>
      <c r="CV88" s="13"/>
      <c r="CW88" s="21"/>
      <c r="CX88" s="21"/>
      <c r="CY88" s="21"/>
      <c r="CZ88" s="13">
        <v>2</v>
      </c>
      <c r="DA88" s="21"/>
      <c r="DB88" s="21"/>
      <c r="DC88" s="13">
        <v>2015</v>
      </c>
      <c r="DD88" s="21"/>
      <c r="DE88" s="13">
        <v>99</v>
      </c>
      <c r="DF88" s="13" t="s">
        <v>1428</v>
      </c>
      <c r="DG88" s="13">
        <v>2</v>
      </c>
      <c r="DH88" s="13">
        <v>3</v>
      </c>
      <c r="DI88" s="21"/>
      <c r="DJ88" s="21"/>
      <c r="DK88" s="21"/>
      <c r="DL88" s="21"/>
      <c r="DM88" s="21"/>
      <c r="DN88" s="21"/>
      <c r="DO88" s="13" t="s">
        <v>394</v>
      </c>
      <c r="DP88" s="21"/>
      <c r="DQ88" s="21"/>
      <c r="DR88" s="13"/>
      <c r="DS88" s="21"/>
      <c r="DT88" s="21"/>
      <c r="DU88" s="21"/>
      <c r="DV88" s="13"/>
      <c r="DW88" s="21"/>
      <c r="DX88" s="21"/>
      <c r="DY88" s="21"/>
      <c r="DZ88" s="21"/>
      <c r="EA88" s="21"/>
      <c r="EB88" s="13">
        <v>999</v>
      </c>
      <c r="EC88" s="13"/>
      <c r="ED88" s="21"/>
      <c r="EE88" s="13">
        <v>999</v>
      </c>
      <c r="EF88" s="21"/>
      <c r="EG88" s="13">
        <v>1</v>
      </c>
      <c r="EH88" s="13">
        <v>999</v>
      </c>
      <c r="EI88" s="21"/>
      <c r="EJ88" s="13">
        <v>999</v>
      </c>
      <c r="EK88" s="21"/>
      <c r="EL88" s="21"/>
      <c r="EM88" s="13">
        <v>999</v>
      </c>
      <c r="EN88" s="13">
        <v>999</v>
      </c>
      <c r="EO88" s="13">
        <v>4</v>
      </c>
      <c r="EP88" s="13">
        <v>2</v>
      </c>
    </row>
    <row r="89" spans="1:146" ht="63.75" x14ac:dyDescent="0.2">
      <c r="A89" s="12">
        <v>252</v>
      </c>
      <c r="B89" s="59">
        <v>42623.714756944442</v>
      </c>
      <c r="C89" s="13" t="s">
        <v>336</v>
      </c>
      <c r="D89" s="13" t="s">
        <v>1697</v>
      </c>
      <c r="E89" s="13" t="s">
        <v>1698</v>
      </c>
      <c r="F89" s="13">
        <v>1</v>
      </c>
      <c r="G89" s="13" t="s">
        <v>1699</v>
      </c>
      <c r="H89" s="13" t="s">
        <v>1700</v>
      </c>
      <c r="I89" s="13" t="s">
        <v>1701</v>
      </c>
      <c r="J89" s="14">
        <f>37744184346</f>
        <v>37744184346</v>
      </c>
      <c r="K89" s="13"/>
      <c r="L89" s="13"/>
      <c r="M89" s="13" t="s">
        <v>1702</v>
      </c>
      <c r="N89" s="13" t="s">
        <v>1703</v>
      </c>
      <c r="O89" s="13">
        <v>1</v>
      </c>
      <c r="P89" s="13" t="s">
        <v>1704</v>
      </c>
      <c r="Q89" s="13" t="s">
        <v>1705</v>
      </c>
      <c r="R89" s="13" t="s">
        <v>1706</v>
      </c>
      <c r="S89" s="13">
        <v>10000</v>
      </c>
      <c r="T89" s="13" t="s">
        <v>1707</v>
      </c>
      <c r="U89" s="13" t="s">
        <v>1482</v>
      </c>
      <c r="V89" s="13">
        <v>3</v>
      </c>
      <c r="W89" s="13" t="s">
        <v>583</v>
      </c>
      <c r="X89" s="13" t="s">
        <v>1708</v>
      </c>
      <c r="Y89" s="13">
        <v>2</v>
      </c>
      <c r="Z89" s="21"/>
      <c r="AA89" s="13">
        <v>2</v>
      </c>
      <c r="AB89" s="21"/>
      <c r="AC89" s="13">
        <v>2</v>
      </c>
      <c r="AD89" s="21"/>
      <c r="AE89" s="13">
        <v>2</v>
      </c>
      <c r="AF89" s="21"/>
      <c r="AG89" s="13">
        <v>1</v>
      </c>
      <c r="AH89" s="21"/>
      <c r="AI89" s="13">
        <v>2</v>
      </c>
      <c r="AJ89" s="13" t="s">
        <v>583</v>
      </c>
      <c r="AK89" s="21"/>
      <c r="AL89" s="13">
        <v>5</v>
      </c>
      <c r="AM89" s="13">
        <v>2</v>
      </c>
      <c r="AN89" s="13"/>
      <c r="AO89" s="21"/>
      <c r="AP89" s="13">
        <v>1</v>
      </c>
      <c r="AQ89" s="13" t="s">
        <v>1709</v>
      </c>
      <c r="AR89" s="21"/>
      <c r="AS89" s="13"/>
      <c r="AT89" s="13"/>
      <c r="AU89" s="21"/>
      <c r="AV89" s="21"/>
      <c r="AW89" s="21"/>
      <c r="AX89" s="21"/>
      <c r="AY89" s="13"/>
      <c r="AZ89" s="13"/>
      <c r="BA89" s="21"/>
      <c r="BB89" s="21"/>
      <c r="BC89" s="21"/>
      <c r="BD89" s="21"/>
      <c r="BE89" s="13"/>
      <c r="BF89" s="13"/>
      <c r="BG89" s="21"/>
      <c r="BH89" s="21"/>
      <c r="BI89" s="21"/>
      <c r="BJ89" s="21"/>
      <c r="BK89" s="13"/>
      <c r="BL89" s="13"/>
      <c r="BM89" s="21"/>
      <c r="BN89" s="21"/>
      <c r="BO89" s="21"/>
      <c r="BP89" s="63">
        <v>36220</v>
      </c>
      <c r="BQ89" s="21"/>
      <c r="BR89" s="13" t="s">
        <v>1710</v>
      </c>
      <c r="BS89" s="13">
        <v>1</v>
      </c>
      <c r="BT89" s="50" t="s">
        <v>1711</v>
      </c>
      <c r="BU89" s="13" t="s">
        <v>1712</v>
      </c>
      <c r="BV89" s="21"/>
      <c r="BW89" s="21"/>
      <c r="BX89" s="13">
        <v>2</v>
      </c>
      <c r="BY89" s="21"/>
      <c r="BZ89" s="60">
        <v>42401</v>
      </c>
      <c r="CA89" s="13">
        <v>1</v>
      </c>
      <c r="CB89" s="21"/>
      <c r="CC89" s="21"/>
      <c r="CD89" s="21"/>
      <c r="CE89" s="21"/>
      <c r="CF89" s="21"/>
      <c r="CG89" s="21"/>
      <c r="CH89" s="21"/>
      <c r="CI89" s="21"/>
      <c r="CJ89" s="21"/>
      <c r="CK89" s="13"/>
      <c r="CL89" s="21"/>
      <c r="CM89" s="21"/>
      <c r="CN89" s="13" t="s">
        <v>993</v>
      </c>
      <c r="CO89" s="13">
        <v>1</v>
      </c>
      <c r="CP89" s="50" t="s">
        <v>1711</v>
      </c>
      <c r="CQ89" s="13" t="s">
        <v>1712</v>
      </c>
      <c r="CR89" s="21"/>
      <c r="CS89" s="21"/>
      <c r="CT89" s="13">
        <v>2</v>
      </c>
      <c r="CU89" s="21"/>
      <c r="CV89" s="60">
        <v>42401</v>
      </c>
      <c r="CW89" s="13">
        <v>1</v>
      </c>
      <c r="CX89" s="21"/>
      <c r="CY89" s="21"/>
      <c r="CZ89" s="21"/>
      <c r="DA89" s="21"/>
      <c r="DB89" s="21"/>
      <c r="DC89" s="21"/>
      <c r="DD89" s="21"/>
      <c r="DE89" s="21"/>
      <c r="DF89" s="21"/>
      <c r="DG89" s="13"/>
      <c r="DH89" s="21"/>
      <c r="DI89" s="21"/>
      <c r="DJ89" s="21"/>
      <c r="DK89" s="21"/>
      <c r="DL89" s="21"/>
      <c r="DM89" s="21"/>
      <c r="DN89" s="21"/>
      <c r="DO89" s="21"/>
      <c r="DP89" s="21"/>
      <c r="DQ89" s="21"/>
      <c r="DR89" s="13"/>
      <c r="DS89" s="21"/>
      <c r="DT89" s="21"/>
      <c r="DU89" s="21"/>
      <c r="DV89" s="13"/>
      <c r="DW89" s="21"/>
      <c r="DX89" s="21"/>
      <c r="DY89" s="21"/>
      <c r="DZ89" s="21"/>
      <c r="EA89" s="21"/>
      <c r="EB89" s="13">
        <v>1</v>
      </c>
      <c r="EC89" s="13">
        <v>1</v>
      </c>
      <c r="ED89" s="13" t="s">
        <v>1713</v>
      </c>
      <c r="EE89" s="13">
        <v>2</v>
      </c>
      <c r="EF89" s="21"/>
      <c r="EG89" s="13">
        <v>1</v>
      </c>
      <c r="EH89" s="13">
        <v>2</v>
      </c>
      <c r="EI89" s="13" t="s">
        <v>1554</v>
      </c>
      <c r="EJ89" s="13">
        <v>2</v>
      </c>
      <c r="EK89" s="13" t="s">
        <v>791</v>
      </c>
      <c r="EL89" s="13" t="s">
        <v>1714</v>
      </c>
      <c r="EM89" s="13">
        <v>1</v>
      </c>
      <c r="EN89" s="13">
        <v>1</v>
      </c>
      <c r="EO89" s="13">
        <v>3</v>
      </c>
      <c r="EP89" s="13">
        <v>1</v>
      </c>
    </row>
    <row r="90" spans="1:146" ht="89.25" x14ac:dyDescent="0.2">
      <c r="A90" s="12">
        <v>253</v>
      </c>
      <c r="B90" s="59">
        <v>42624.312754629631</v>
      </c>
      <c r="C90" s="13" t="s">
        <v>336</v>
      </c>
      <c r="D90" s="13" t="s">
        <v>1715</v>
      </c>
      <c r="E90" s="13" t="s">
        <v>1716</v>
      </c>
      <c r="F90" s="13">
        <v>1</v>
      </c>
      <c r="G90" s="13" t="s">
        <v>1673</v>
      </c>
      <c r="H90" s="13" t="s">
        <v>1717</v>
      </c>
      <c r="I90" s="21"/>
      <c r="J90" s="14">
        <f>972-52-8355480</f>
        <v>-8354560</v>
      </c>
      <c r="K90" s="13"/>
      <c r="L90" s="13"/>
      <c r="M90" s="13" t="s">
        <v>1674</v>
      </c>
      <c r="N90" s="21"/>
      <c r="O90" s="13">
        <v>2</v>
      </c>
      <c r="P90" s="50" t="s">
        <v>1718</v>
      </c>
      <c r="Q90" s="13" t="s">
        <v>1418</v>
      </c>
      <c r="R90" s="13">
        <v>10</v>
      </c>
      <c r="S90" s="13">
        <v>99999</v>
      </c>
      <c r="T90" s="13" t="s">
        <v>1419</v>
      </c>
      <c r="U90" s="13" t="s">
        <v>1382</v>
      </c>
      <c r="V90" s="60">
        <v>42401</v>
      </c>
      <c r="W90" s="13">
        <v>1</v>
      </c>
      <c r="X90" s="21"/>
      <c r="Y90" s="13">
        <v>2</v>
      </c>
      <c r="Z90" s="21"/>
      <c r="AA90" s="13">
        <v>2</v>
      </c>
      <c r="AB90" s="21"/>
      <c r="AC90" s="13">
        <v>2</v>
      </c>
      <c r="AD90" s="21"/>
      <c r="AE90" s="13">
        <v>2</v>
      </c>
      <c r="AF90" s="13" t="s">
        <v>1719</v>
      </c>
      <c r="AG90" s="13">
        <v>2</v>
      </c>
      <c r="AH90" s="13" t="s">
        <v>1720</v>
      </c>
      <c r="AI90" s="60">
        <v>42431</v>
      </c>
      <c r="AJ90" s="60">
        <v>42491</v>
      </c>
      <c r="AK90" s="21"/>
      <c r="AL90" s="13" t="s">
        <v>1721</v>
      </c>
      <c r="AM90" s="13">
        <v>1</v>
      </c>
      <c r="AN90" s="13"/>
      <c r="AO90" s="21"/>
      <c r="AP90" s="13">
        <v>1</v>
      </c>
      <c r="AQ90" s="13" t="s">
        <v>1722</v>
      </c>
      <c r="AR90" s="21"/>
      <c r="AS90" s="13"/>
      <c r="AT90" s="13"/>
      <c r="AU90" s="21"/>
      <c r="AV90" s="21"/>
      <c r="AW90" s="21"/>
      <c r="AX90" s="21"/>
      <c r="AY90" s="13"/>
      <c r="AZ90" s="13"/>
      <c r="BA90" s="21"/>
      <c r="BB90" s="21"/>
      <c r="BC90" s="21"/>
      <c r="BD90" s="21"/>
      <c r="BE90" s="13"/>
      <c r="BF90" s="13"/>
      <c r="BG90" s="21"/>
      <c r="BH90" s="21"/>
      <c r="BI90" s="21"/>
      <c r="BJ90" s="13" t="s">
        <v>1723</v>
      </c>
      <c r="BK90" s="13">
        <v>1</v>
      </c>
      <c r="BL90" s="13"/>
      <c r="BM90" s="21"/>
      <c r="BN90" s="13">
        <v>1</v>
      </c>
      <c r="BO90" s="13" t="s">
        <v>1722</v>
      </c>
      <c r="BP90" s="13">
        <v>1</v>
      </c>
      <c r="BQ90" s="21"/>
      <c r="BR90" s="13" t="s">
        <v>1724</v>
      </c>
      <c r="BS90" s="13">
        <v>1</v>
      </c>
      <c r="BT90" s="21"/>
      <c r="BU90" s="13" t="s">
        <v>1725</v>
      </c>
      <c r="BV90" s="13">
        <v>2001</v>
      </c>
      <c r="BW90" s="13" t="s">
        <v>394</v>
      </c>
      <c r="BX90" s="13">
        <v>1</v>
      </c>
      <c r="BY90" s="21"/>
      <c r="BZ90" s="13">
        <v>2</v>
      </c>
      <c r="CA90" s="13">
        <v>3</v>
      </c>
      <c r="CB90" s="21"/>
      <c r="CC90" s="21"/>
      <c r="CD90" s="21"/>
      <c r="CE90" s="21"/>
      <c r="CF90" s="21"/>
      <c r="CG90" s="21"/>
      <c r="CH90" s="21"/>
      <c r="CI90" s="21"/>
      <c r="CJ90" s="21"/>
      <c r="CK90" s="13"/>
      <c r="CL90" s="21"/>
      <c r="CM90" s="21"/>
      <c r="CN90" s="21"/>
      <c r="CO90" s="21"/>
      <c r="CP90" s="21"/>
      <c r="CQ90" s="21"/>
      <c r="CR90" s="21"/>
      <c r="CS90" s="21"/>
      <c r="CT90" s="21"/>
      <c r="CU90" s="21"/>
      <c r="CV90" s="13"/>
      <c r="CW90" s="21"/>
      <c r="CX90" s="21"/>
      <c r="CY90" s="21"/>
      <c r="CZ90" s="21"/>
      <c r="DA90" s="21"/>
      <c r="DB90" s="21"/>
      <c r="DC90" s="21"/>
      <c r="DD90" s="21"/>
      <c r="DE90" s="21"/>
      <c r="DF90" s="21"/>
      <c r="DG90" s="13"/>
      <c r="DH90" s="21"/>
      <c r="DI90" s="21"/>
      <c r="DJ90" s="21"/>
      <c r="DK90" s="21"/>
      <c r="DL90" s="21"/>
      <c r="DM90" s="21"/>
      <c r="DN90" s="21"/>
      <c r="DO90" s="21"/>
      <c r="DP90" s="21"/>
      <c r="DQ90" s="21"/>
      <c r="DR90" s="13"/>
      <c r="DS90" s="21"/>
      <c r="DT90" s="21"/>
      <c r="DU90" s="21"/>
      <c r="DV90" s="13"/>
      <c r="DW90" s="21"/>
      <c r="DX90" s="21"/>
      <c r="DY90" s="21"/>
      <c r="DZ90" s="21"/>
      <c r="EA90" s="21"/>
      <c r="EB90" s="13">
        <v>1</v>
      </c>
      <c r="EC90" s="13">
        <v>1</v>
      </c>
      <c r="ED90" s="13" t="s">
        <v>1726</v>
      </c>
      <c r="EE90" s="13">
        <v>1</v>
      </c>
      <c r="EF90" s="21"/>
      <c r="EG90" s="13">
        <v>1</v>
      </c>
      <c r="EH90" s="13">
        <v>4</v>
      </c>
      <c r="EI90" s="21"/>
      <c r="EJ90" s="13">
        <v>4</v>
      </c>
      <c r="EK90" s="21"/>
      <c r="EL90" s="21"/>
      <c r="EM90" s="13">
        <v>1</v>
      </c>
      <c r="EN90" s="13">
        <v>1</v>
      </c>
      <c r="EO90" s="13">
        <v>3</v>
      </c>
      <c r="EP90" s="13">
        <v>1</v>
      </c>
    </row>
    <row r="91" spans="1:146" ht="76.5" x14ac:dyDescent="0.2">
      <c r="A91" s="12">
        <v>254</v>
      </c>
      <c r="B91" s="59">
        <v>42624.392685185187</v>
      </c>
      <c r="C91" s="13" t="s">
        <v>336</v>
      </c>
      <c r="D91" s="13" t="s">
        <v>1727</v>
      </c>
      <c r="E91" s="13" t="s">
        <v>1728</v>
      </c>
      <c r="F91" s="13">
        <v>1</v>
      </c>
      <c r="G91" s="13" t="s">
        <v>1685</v>
      </c>
      <c r="H91" s="13" t="s">
        <v>1729</v>
      </c>
      <c r="I91" s="21"/>
      <c r="J91" s="14">
        <f>972543394792</f>
        <v>972543394792</v>
      </c>
      <c r="K91" s="13"/>
      <c r="L91" s="13"/>
      <c r="M91" s="13" t="s">
        <v>1730</v>
      </c>
      <c r="N91" s="13" t="s">
        <v>1529</v>
      </c>
      <c r="O91" s="13">
        <v>2</v>
      </c>
      <c r="P91" s="50" t="s">
        <v>1731</v>
      </c>
      <c r="Q91" s="13" t="s">
        <v>1732</v>
      </c>
      <c r="R91" s="13" t="s">
        <v>1733</v>
      </c>
      <c r="S91" s="13">
        <v>40700</v>
      </c>
      <c r="T91" s="13" t="s">
        <v>1734</v>
      </c>
      <c r="U91" s="13" t="s">
        <v>1382</v>
      </c>
      <c r="V91" s="60">
        <v>42401</v>
      </c>
      <c r="W91" s="60">
        <v>42401</v>
      </c>
      <c r="X91" s="21"/>
      <c r="Y91" s="13">
        <v>1</v>
      </c>
      <c r="Z91" s="13" t="s">
        <v>1735</v>
      </c>
      <c r="AA91" s="13">
        <v>2</v>
      </c>
      <c r="AB91" s="21"/>
      <c r="AC91" s="13">
        <v>2</v>
      </c>
      <c r="AD91" s="21"/>
      <c r="AE91" s="13">
        <v>3</v>
      </c>
      <c r="AF91" s="13" t="s">
        <v>1736</v>
      </c>
      <c r="AG91" s="13">
        <v>2</v>
      </c>
      <c r="AH91" s="13" t="s">
        <v>1737</v>
      </c>
      <c r="AI91" s="61" t="s">
        <v>1931</v>
      </c>
      <c r="AJ91" s="60">
        <v>42430</v>
      </c>
      <c r="AK91" s="21"/>
      <c r="AL91" s="13" t="s">
        <v>1738</v>
      </c>
      <c r="AM91" s="13">
        <v>1</v>
      </c>
      <c r="AN91" s="13"/>
      <c r="AO91" s="21"/>
      <c r="AP91" s="13">
        <v>1</v>
      </c>
      <c r="AQ91" s="50" t="s">
        <v>1739</v>
      </c>
      <c r="AR91" s="21"/>
      <c r="AS91" s="13"/>
      <c r="AT91" s="13"/>
      <c r="AU91" s="21"/>
      <c r="AV91" s="21"/>
      <c r="AW91" s="21"/>
      <c r="AX91" s="13" t="s">
        <v>1740</v>
      </c>
      <c r="AY91" s="13">
        <v>1</v>
      </c>
      <c r="AZ91" s="13"/>
      <c r="BA91" s="21"/>
      <c r="BB91" s="13">
        <v>2</v>
      </c>
      <c r="BC91" s="21"/>
      <c r="BD91" s="21"/>
      <c r="BE91" s="13"/>
      <c r="BF91" s="13"/>
      <c r="BG91" s="21"/>
      <c r="BH91" s="21"/>
      <c r="BI91" s="21"/>
      <c r="BJ91" s="21"/>
      <c r="BK91" s="13"/>
      <c r="BL91" s="13"/>
      <c r="BM91" s="21"/>
      <c r="BN91" s="21"/>
      <c r="BO91" s="21"/>
      <c r="BP91" s="60">
        <v>42430</v>
      </c>
      <c r="BQ91" s="21"/>
      <c r="BR91" s="13" t="s">
        <v>1741</v>
      </c>
      <c r="BS91" s="13">
        <v>999</v>
      </c>
      <c r="BT91" s="21"/>
      <c r="BU91" s="21"/>
      <c r="BV91" s="13">
        <v>2007</v>
      </c>
      <c r="BW91" s="13" t="s">
        <v>394</v>
      </c>
      <c r="BX91" s="13">
        <v>1</v>
      </c>
      <c r="BY91" s="21"/>
      <c r="BZ91" s="13">
        <v>1</v>
      </c>
      <c r="CA91" s="13">
        <v>2</v>
      </c>
      <c r="CB91" s="21"/>
      <c r="CC91" s="21"/>
      <c r="CD91" s="21"/>
      <c r="CE91" s="21"/>
      <c r="CF91" s="21"/>
      <c r="CG91" s="21"/>
      <c r="CH91" s="21"/>
      <c r="CI91" s="21"/>
      <c r="CJ91" s="21"/>
      <c r="CK91" s="13"/>
      <c r="CL91" s="21"/>
      <c r="CM91" s="21"/>
      <c r="CN91" s="13" t="s">
        <v>1742</v>
      </c>
      <c r="CO91" s="13">
        <v>999</v>
      </c>
      <c r="CP91" s="21"/>
      <c r="CQ91" s="21"/>
      <c r="CR91" s="13">
        <v>2013</v>
      </c>
      <c r="CS91" s="13" t="s">
        <v>394</v>
      </c>
      <c r="CT91" s="13">
        <v>1</v>
      </c>
      <c r="CU91" s="21"/>
      <c r="CV91" s="13">
        <v>1</v>
      </c>
      <c r="CW91" s="13">
        <v>2</v>
      </c>
      <c r="CX91" s="21"/>
      <c r="CY91" s="21"/>
      <c r="CZ91" s="21"/>
      <c r="DA91" s="21"/>
      <c r="DB91" s="21"/>
      <c r="DC91" s="21"/>
      <c r="DD91" s="21"/>
      <c r="DE91" s="21"/>
      <c r="DF91" s="21"/>
      <c r="DG91" s="13"/>
      <c r="DH91" s="21"/>
      <c r="DI91" s="21"/>
      <c r="DJ91" s="21"/>
      <c r="DK91" s="21"/>
      <c r="DL91" s="21"/>
      <c r="DM91" s="21"/>
      <c r="DN91" s="21"/>
      <c r="DO91" s="21"/>
      <c r="DP91" s="21"/>
      <c r="DQ91" s="21"/>
      <c r="DR91" s="13"/>
      <c r="DS91" s="21"/>
      <c r="DT91" s="21"/>
      <c r="DU91" s="21"/>
      <c r="DV91" s="13"/>
      <c r="DW91" s="21"/>
      <c r="DX91" s="21"/>
      <c r="DY91" s="21"/>
      <c r="DZ91" s="21"/>
      <c r="EA91" s="21"/>
      <c r="EB91" s="13">
        <v>1</v>
      </c>
      <c r="EC91" s="13">
        <v>1</v>
      </c>
      <c r="ED91" s="13" t="s">
        <v>1743</v>
      </c>
      <c r="EE91" s="13">
        <v>1</v>
      </c>
      <c r="EF91" s="21"/>
      <c r="EG91" s="13">
        <v>1</v>
      </c>
      <c r="EH91" s="13">
        <v>2</v>
      </c>
      <c r="EI91" s="13" t="s">
        <v>1744</v>
      </c>
      <c r="EJ91" s="13">
        <v>2</v>
      </c>
      <c r="EK91" s="21"/>
      <c r="EL91" s="13" t="s">
        <v>1745</v>
      </c>
      <c r="EM91" s="13">
        <v>3</v>
      </c>
      <c r="EN91" s="13">
        <v>999</v>
      </c>
      <c r="EO91" s="13">
        <v>3</v>
      </c>
      <c r="EP91" s="13">
        <v>1</v>
      </c>
    </row>
    <row r="92" spans="1:146" ht="51" x14ac:dyDescent="0.2">
      <c r="A92" s="12">
        <v>255</v>
      </c>
      <c r="B92" s="59">
        <v>42624.530451388891</v>
      </c>
      <c r="C92" s="13" t="s">
        <v>336</v>
      </c>
      <c r="D92" s="13" t="s">
        <v>1746</v>
      </c>
      <c r="E92" s="13" t="s">
        <v>1747</v>
      </c>
      <c r="F92" s="13">
        <v>2</v>
      </c>
      <c r="G92" s="13" t="s">
        <v>1748</v>
      </c>
      <c r="H92" s="13" t="s">
        <v>1749</v>
      </c>
      <c r="I92" s="13" t="s">
        <v>1750</v>
      </c>
      <c r="J92" s="14">
        <v>97248249612</v>
      </c>
      <c r="K92" s="13"/>
      <c r="L92" s="13"/>
      <c r="M92" s="13" t="s">
        <v>1751</v>
      </c>
      <c r="N92" s="13" t="s">
        <v>1752</v>
      </c>
      <c r="O92" s="13">
        <v>2</v>
      </c>
      <c r="P92" s="50" t="s">
        <v>1753</v>
      </c>
      <c r="Q92" s="13" t="s">
        <v>1754</v>
      </c>
      <c r="R92" s="13">
        <v>199</v>
      </c>
      <c r="S92" s="13">
        <v>3498838</v>
      </c>
      <c r="T92" s="13" t="s">
        <v>1755</v>
      </c>
      <c r="U92" s="13" t="s">
        <v>1382</v>
      </c>
      <c r="V92" s="13">
        <v>2</v>
      </c>
      <c r="W92" s="13">
        <v>2</v>
      </c>
      <c r="X92" s="21"/>
      <c r="Y92" s="13">
        <v>1</v>
      </c>
      <c r="Z92" s="13" t="s">
        <v>1756</v>
      </c>
      <c r="AA92" s="13">
        <v>1</v>
      </c>
      <c r="AB92" s="13" t="s">
        <v>1757</v>
      </c>
      <c r="AC92" s="13">
        <v>2</v>
      </c>
      <c r="AD92" s="21"/>
      <c r="AE92" s="13">
        <v>1</v>
      </c>
      <c r="AF92" s="21"/>
      <c r="AG92" s="13">
        <v>2</v>
      </c>
      <c r="AH92" s="13" t="s">
        <v>1758</v>
      </c>
      <c r="AI92" s="60">
        <v>42431</v>
      </c>
      <c r="AJ92" s="61">
        <v>38047</v>
      </c>
      <c r="AK92" s="21"/>
      <c r="AL92" s="13">
        <v>5</v>
      </c>
      <c r="AM92" s="13">
        <v>1</v>
      </c>
      <c r="AN92" s="13"/>
      <c r="AO92" s="21"/>
      <c r="AP92" s="13">
        <v>2</v>
      </c>
      <c r="AQ92" s="21"/>
      <c r="AR92" s="21"/>
      <c r="AS92" s="13"/>
      <c r="AT92" s="13"/>
      <c r="AU92" s="21"/>
      <c r="AV92" s="21"/>
      <c r="AW92" s="21"/>
      <c r="AX92" s="13">
        <v>5</v>
      </c>
      <c r="AY92" s="13">
        <v>2</v>
      </c>
      <c r="AZ92" s="13"/>
      <c r="BA92" s="21"/>
      <c r="BB92" s="13">
        <v>2</v>
      </c>
      <c r="BC92" s="21"/>
      <c r="BD92" s="13">
        <v>10</v>
      </c>
      <c r="BE92" s="13">
        <v>1</v>
      </c>
      <c r="BF92" s="13"/>
      <c r="BG92" s="21"/>
      <c r="BH92" s="13">
        <v>2</v>
      </c>
      <c r="BI92" s="21"/>
      <c r="BJ92" s="21"/>
      <c r="BK92" s="13"/>
      <c r="BL92" s="13"/>
      <c r="BM92" s="21"/>
      <c r="BN92" s="21"/>
      <c r="BO92" s="21"/>
      <c r="BP92" s="13">
        <v>1</v>
      </c>
      <c r="BQ92" s="21"/>
      <c r="BR92" s="13" t="s">
        <v>1759</v>
      </c>
      <c r="BS92" s="13">
        <v>1</v>
      </c>
      <c r="BT92" s="50" t="s">
        <v>1760</v>
      </c>
      <c r="BU92" s="21"/>
      <c r="BV92" s="13">
        <v>1970</v>
      </c>
      <c r="BW92" s="13" t="s">
        <v>394</v>
      </c>
      <c r="BX92" s="60">
        <v>42401</v>
      </c>
      <c r="BY92" s="21"/>
      <c r="BZ92" s="13">
        <v>1</v>
      </c>
      <c r="CA92" s="21"/>
      <c r="CB92" s="21"/>
      <c r="CC92" s="21"/>
      <c r="CD92" s="21"/>
      <c r="CE92" s="21"/>
      <c r="CF92" s="21"/>
      <c r="CG92" s="21"/>
      <c r="CH92" s="21"/>
      <c r="CI92" s="21"/>
      <c r="CJ92" s="21"/>
      <c r="CK92" s="13"/>
      <c r="CL92" s="21"/>
      <c r="CM92" s="21"/>
      <c r="CN92" s="21"/>
      <c r="CO92" s="21"/>
      <c r="CP92" s="21"/>
      <c r="CQ92" s="21"/>
      <c r="CR92" s="21"/>
      <c r="CS92" s="21"/>
      <c r="CT92" s="21"/>
      <c r="CU92" s="21"/>
      <c r="CV92" s="13"/>
      <c r="CW92" s="21"/>
      <c r="CX92" s="21"/>
      <c r="CY92" s="21"/>
      <c r="CZ92" s="21"/>
      <c r="DA92" s="21"/>
      <c r="DB92" s="21"/>
      <c r="DC92" s="21"/>
      <c r="DD92" s="21"/>
      <c r="DE92" s="21"/>
      <c r="DF92" s="21"/>
      <c r="DG92" s="13"/>
      <c r="DH92" s="21"/>
      <c r="DI92" s="21"/>
      <c r="DJ92" s="21"/>
      <c r="DK92" s="21"/>
      <c r="DL92" s="21"/>
      <c r="DM92" s="21"/>
      <c r="DN92" s="21"/>
      <c r="DO92" s="21"/>
      <c r="DP92" s="21"/>
      <c r="DQ92" s="21"/>
      <c r="DR92" s="13"/>
      <c r="DS92" s="21"/>
      <c r="DT92" s="21"/>
      <c r="DU92" s="21"/>
      <c r="DV92" s="13"/>
      <c r="DW92" s="21"/>
      <c r="DX92" s="21"/>
      <c r="DY92" s="21"/>
      <c r="DZ92" s="21"/>
      <c r="EA92" s="21"/>
      <c r="EB92" s="13">
        <v>1</v>
      </c>
      <c r="EC92" s="60">
        <v>42430</v>
      </c>
      <c r="ED92" s="13" t="s">
        <v>1761</v>
      </c>
      <c r="EE92" s="13">
        <v>1</v>
      </c>
      <c r="EF92" s="13" t="s">
        <v>1762</v>
      </c>
      <c r="EG92" s="13">
        <v>1</v>
      </c>
      <c r="EH92" s="13">
        <v>2</v>
      </c>
      <c r="EI92" s="13" t="s">
        <v>1763</v>
      </c>
      <c r="EJ92" s="13">
        <v>2</v>
      </c>
      <c r="EK92" s="21"/>
      <c r="EL92" s="13" t="s">
        <v>1764</v>
      </c>
      <c r="EM92" s="13">
        <v>1</v>
      </c>
      <c r="EN92" s="13">
        <v>1</v>
      </c>
      <c r="EO92" s="13">
        <v>3</v>
      </c>
      <c r="EP92" s="13">
        <v>1</v>
      </c>
    </row>
    <row r="93" spans="1:146" ht="25.5" x14ac:dyDescent="0.2">
      <c r="A93" s="12">
        <v>256</v>
      </c>
      <c r="B93" s="59">
        <v>42624.775555555556</v>
      </c>
      <c r="C93" s="13" t="s">
        <v>336</v>
      </c>
      <c r="D93" s="13" t="s">
        <v>1177</v>
      </c>
      <c r="E93" s="13" t="s">
        <v>1765</v>
      </c>
      <c r="F93" s="13">
        <v>1</v>
      </c>
      <c r="G93" s="13" t="s">
        <v>1766</v>
      </c>
      <c r="H93" s="13" t="s">
        <v>1767</v>
      </c>
      <c r="I93" s="21"/>
      <c r="J93" s="14">
        <f>972547649913</f>
        <v>972547649913</v>
      </c>
      <c r="K93" s="13"/>
      <c r="L93" s="13"/>
      <c r="M93" s="13" t="s">
        <v>1768</v>
      </c>
      <c r="N93" s="21"/>
      <c r="O93" s="13">
        <v>1</v>
      </c>
      <c r="P93" s="50" t="s">
        <v>1769</v>
      </c>
      <c r="Q93" s="13" t="s">
        <v>1770</v>
      </c>
      <c r="R93" s="13" t="s">
        <v>1771</v>
      </c>
      <c r="S93" s="13">
        <v>99775</v>
      </c>
      <c r="T93" s="13" t="s">
        <v>1772</v>
      </c>
      <c r="U93" s="13" t="s">
        <v>1382</v>
      </c>
      <c r="V93" s="61">
        <v>38018</v>
      </c>
      <c r="W93" s="60">
        <v>42401</v>
      </c>
      <c r="X93" s="21"/>
      <c r="Y93" s="13">
        <v>1</v>
      </c>
      <c r="Z93" s="21"/>
      <c r="AA93" s="13">
        <v>2</v>
      </c>
      <c r="AB93" s="21"/>
      <c r="AC93" s="13">
        <v>2</v>
      </c>
      <c r="AD93" s="21"/>
      <c r="AE93" s="13">
        <v>2</v>
      </c>
      <c r="AF93" s="21"/>
      <c r="AG93" s="13">
        <v>2</v>
      </c>
      <c r="AH93" s="21"/>
      <c r="AI93" s="60">
        <v>42462</v>
      </c>
      <c r="AJ93" s="63">
        <v>36251</v>
      </c>
      <c r="AK93" s="13" t="s">
        <v>1773</v>
      </c>
      <c r="AL93" s="13" t="s">
        <v>1774</v>
      </c>
      <c r="AM93" s="13">
        <v>2</v>
      </c>
      <c r="AN93" s="13"/>
      <c r="AO93" s="21"/>
      <c r="AP93" s="13">
        <v>999</v>
      </c>
      <c r="AQ93" s="21"/>
      <c r="AR93" s="21"/>
      <c r="AS93" s="13"/>
      <c r="AT93" s="13"/>
      <c r="AU93" s="21"/>
      <c r="AV93" s="21"/>
      <c r="AW93" s="21"/>
      <c r="AX93" s="21"/>
      <c r="AY93" s="13"/>
      <c r="AZ93" s="13"/>
      <c r="BA93" s="21"/>
      <c r="BB93" s="21"/>
      <c r="BC93" s="21"/>
      <c r="BD93" s="13" t="s">
        <v>1775</v>
      </c>
      <c r="BE93" s="13">
        <v>2</v>
      </c>
      <c r="BF93" s="13"/>
      <c r="BG93" s="21"/>
      <c r="BH93" s="13">
        <v>999</v>
      </c>
      <c r="BI93" s="21"/>
      <c r="BJ93" s="21"/>
      <c r="BK93" s="13"/>
      <c r="BL93" s="13"/>
      <c r="BM93" s="21"/>
      <c r="BN93" s="21"/>
      <c r="BO93" s="21"/>
      <c r="BP93" s="60">
        <v>42461</v>
      </c>
      <c r="BQ93" s="21"/>
      <c r="BR93" s="13" t="s">
        <v>1776</v>
      </c>
      <c r="BS93" s="13">
        <v>999</v>
      </c>
      <c r="BT93" s="21"/>
      <c r="BU93" s="21"/>
      <c r="BV93" s="13">
        <v>2000</v>
      </c>
      <c r="BW93" s="13" t="s">
        <v>394</v>
      </c>
      <c r="BX93" s="13">
        <v>1</v>
      </c>
      <c r="BY93" s="21"/>
      <c r="BZ93" s="13">
        <v>2</v>
      </c>
      <c r="CA93" s="13">
        <v>3</v>
      </c>
      <c r="CB93" s="21"/>
      <c r="CC93" s="21"/>
      <c r="CD93" s="21"/>
      <c r="CE93" s="21"/>
      <c r="CF93" s="21"/>
      <c r="CG93" s="21"/>
      <c r="CH93" s="21"/>
      <c r="CI93" s="21"/>
      <c r="CJ93" s="21"/>
      <c r="CK93" s="13"/>
      <c r="CL93" s="21"/>
      <c r="CM93" s="21"/>
      <c r="CN93" s="21"/>
      <c r="CO93" s="21"/>
      <c r="CP93" s="21"/>
      <c r="CQ93" s="21"/>
      <c r="CR93" s="21"/>
      <c r="CS93" s="21"/>
      <c r="CT93" s="21"/>
      <c r="CU93" s="21"/>
      <c r="CV93" s="13"/>
      <c r="CW93" s="21"/>
      <c r="CX93" s="21"/>
      <c r="CY93" s="21"/>
      <c r="CZ93" s="13">
        <v>999</v>
      </c>
      <c r="DA93" s="21"/>
      <c r="DB93" s="21"/>
      <c r="DC93" s="13">
        <v>2010</v>
      </c>
      <c r="DD93" s="21"/>
      <c r="DE93" s="13">
        <v>1</v>
      </c>
      <c r="DF93" s="21"/>
      <c r="DG93" s="13">
        <v>2</v>
      </c>
      <c r="DH93" s="13">
        <v>3</v>
      </c>
      <c r="DI93" s="21"/>
      <c r="DJ93" s="21"/>
      <c r="DK93" s="21"/>
      <c r="DL93" s="21"/>
      <c r="DM93" s="21"/>
      <c r="DN93" s="21"/>
      <c r="DO93" s="13" t="s">
        <v>394</v>
      </c>
      <c r="DP93" s="21"/>
      <c r="DQ93" s="21"/>
      <c r="DR93" s="13"/>
      <c r="DS93" s="21"/>
      <c r="DT93" s="21"/>
      <c r="DU93" s="13">
        <v>1</v>
      </c>
      <c r="DV93" s="61">
        <v>37412</v>
      </c>
      <c r="DW93" s="21"/>
      <c r="DX93" s="13">
        <v>3</v>
      </c>
      <c r="DY93" s="13" t="s">
        <v>1777</v>
      </c>
      <c r="DZ93" s="13" t="s">
        <v>1778</v>
      </c>
      <c r="EA93" s="21"/>
      <c r="EB93" s="13">
        <v>1</v>
      </c>
      <c r="EC93" s="13">
        <v>1</v>
      </c>
      <c r="ED93" s="21"/>
      <c r="EE93" s="13">
        <v>1</v>
      </c>
      <c r="EF93" s="21"/>
      <c r="EG93" s="13">
        <v>1</v>
      </c>
      <c r="EH93" s="13">
        <v>999</v>
      </c>
      <c r="EI93" s="21"/>
      <c r="EJ93" s="13">
        <v>999</v>
      </c>
      <c r="EK93" s="21"/>
      <c r="EL93" s="21"/>
      <c r="EM93" s="13">
        <v>1</v>
      </c>
      <c r="EN93" s="13">
        <v>1</v>
      </c>
      <c r="EO93" s="13">
        <v>3</v>
      </c>
      <c r="EP93" s="13">
        <v>1</v>
      </c>
    </row>
    <row r="94" spans="1:146" ht="102" x14ac:dyDescent="0.2">
      <c r="A94" s="12">
        <v>257</v>
      </c>
      <c r="B94" s="59">
        <v>42625.649282407408</v>
      </c>
      <c r="C94" s="13" t="s">
        <v>336</v>
      </c>
      <c r="D94" s="13" t="s">
        <v>1779</v>
      </c>
      <c r="E94" s="13" t="s">
        <v>1780</v>
      </c>
      <c r="F94" s="13">
        <v>2</v>
      </c>
      <c r="G94" s="13" t="s">
        <v>1781</v>
      </c>
      <c r="H94" s="13" t="s">
        <v>1782</v>
      </c>
      <c r="I94" s="13" t="s">
        <v>1783</v>
      </c>
      <c r="J94" s="14">
        <f>972-3-6406044</f>
        <v>-6405075</v>
      </c>
      <c r="K94" s="13"/>
      <c r="L94" s="13"/>
      <c r="M94" s="13" t="s">
        <v>1674</v>
      </c>
      <c r="N94" s="13" t="s">
        <v>1784</v>
      </c>
      <c r="O94" s="13">
        <v>2</v>
      </c>
      <c r="P94" s="50" t="s">
        <v>1785</v>
      </c>
      <c r="Q94" s="13" t="s">
        <v>1786</v>
      </c>
      <c r="R94" s="13">
        <v>10</v>
      </c>
      <c r="S94" s="13">
        <v>99999</v>
      </c>
      <c r="T94" s="13" t="s">
        <v>1419</v>
      </c>
      <c r="U94" s="13" t="s">
        <v>1382</v>
      </c>
      <c r="V94" s="13">
        <v>2</v>
      </c>
      <c r="W94" s="13">
        <v>1</v>
      </c>
      <c r="X94" s="21"/>
      <c r="Y94" s="13">
        <v>999</v>
      </c>
      <c r="Z94" s="21"/>
      <c r="AA94" s="13">
        <v>1</v>
      </c>
      <c r="AB94" s="21"/>
      <c r="AC94" s="13">
        <v>2</v>
      </c>
      <c r="AD94" s="21"/>
      <c r="AE94" s="13">
        <v>2</v>
      </c>
      <c r="AF94" s="13" t="s">
        <v>1787</v>
      </c>
      <c r="AG94" s="13">
        <v>3</v>
      </c>
      <c r="AH94" s="13" t="s">
        <v>1788</v>
      </c>
      <c r="AI94" s="64" t="s">
        <v>1932</v>
      </c>
      <c r="AJ94" s="13">
        <v>2</v>
      </c>
      <c r="AK94" s="21"/>
      <c r="AL94" s="21"/>
      <c r="AM94" s="13"/>
      <c r="AN94" s="13"/>
      <c r="AO94" s="21"/>
      <c r="AP94" s="21"/>
      <c r="AQ94" s="21"/>
      <c r="AR94" s="13" t="s">
        <v>1789</v>
      </c>
      <c r="AS94" s="60">
        <v>42463</v>
      </c>
      <c r="AT94" s="13">
        <v>2</v>
      </c>
      <c r="AU94" s="21"/>
      <c r="AV94" s="13">
        <v>999</v>
      </c>
      <c r="AW94" s="21"/>
      <c r="AX94" s="21"/>
      <c r="AY94" s="13"/>
      <c r="AZ94" s="13"/>
      <c r="BA94" s="21"/>
      <c r="BB94" s="21"/>
      <c r="BC94" s="21"/>
      <c r="BD94" s="21"/>
      <c r="BE94" s="13"/>
      <c r="BF94" s="13"/>
      <c r="BG94" s="21"/>
      <c r="BH94" s="21"/>
      <c r="BI94" s="21"/>
      <c r="BJ94" s="21"/>
      <c r="BK94" s="13"/>
      <c r="BL94" s="13"/>
      <c r="BM94" s="21"/>
      <c r="BN94" s="21"/>
      <c r="BO94" s="21"/>
      <c r="BP94" s="61">
        <v>38018</v>
      </c>
      <c r="BQ94" s="21"/>
      <c r="BR94" s="13" t="s">
        <v>1790</v>
      </c>
      <c r="BS94" s="13">
        <v>1</v>
      </c>
      <c r="BT94" s="13" t="s">
        <v>1791</v>
      </c>
      <c r="BU94" s="21"/>
      <c r="BV94" s="13">
        <v>2000</v>
      </c>
      <c r="BW94" s="13" t="s">
        <v>394</v>
      </c>
      <c r="BX94" s="13">
        <v>1</v>
      </c>
      <c r="BY94" s="21"/>
      <c r="BZ94" s="13">
        <v>1</v>
      </c>
      <c r="CA94" s="13">
        <v>1</v>
      </c>
      <c r="CB94" s="21"/>
      <c r="CC94" s="13" t="s">
        <v>1792</v>
      </c>
      <c r="CD94" s="13">
        <v>1</v>
      </c>
      <c r="CE94" s="13" t="s">
        <v>1793</v>
      </c>
      <c r="CF94" s="21"/>
      <c r="CG94" s="13">
        <v>1997</v>
      </c>
      <c r="CH94" s="13" t="s">
        <v>394</v>
      </c>
      <c r="CI94" s="13">
        <v>2</v>
      </c>
      <c r="CJ94" s="21"/>
      <c r="CK94" s="61">
        <v>37653</v>
      </c>
      <c r="CL94" s="13">
        <v>1</v>
      </c>
      <c r="CM94" s="21"/>
      <c r="CN94" s="21"/>
      <c r="CO94" s="21"/>
      <c r="CP94" s="21"/>
      <c r="CQ94" s="21"/>
      <c r="CR94" s="21"/>
      <c r="CS94" s="21"/>
      <c r="CT94" s="21"/>
      <c r="CU94" s="21"/>
      <c r="CV94" s="13"/>
      <c r="CW94" s="21"/>
      <c r="CX94" s="21"/>
      <c r="CY94" s="21"/>
      <c r="CZ94" s="13">
        <v>999</v>
      </c>
      <c r="DA94" s="21"/>
      <c r="DB94" s="21"/>
      <c r="DC94" s="13">
        <v>2015</v>
      </c>
      <c r="DD94" s="21"/>
      <c r="DE94" s="13">
        <v>99</v>
      </c>
      <c r="DF94" s="13" t="s">
        <v>1428</v>
      </c>
      <c r="DG94" s="13">
        <v>2</v>
      </c>
      <c r="DH94" s="13">
        <v>99</v>
      </c>
      <c r="DI94" s="13" t="s">
        <v>1794</v>
      </c>
      <c r="DJ94" s="13" t="s">
        <v>1795</v>
      </c>
      <c r="DK94" s="21"/>
      <c r="DL94" s="21"/>
      <c r="DM94" s="21"/>
      <c r="DN94" s="21"/>
      <c r="DO94" s="13">
        <v>2016</v>
      </c>
      <c r="DP94" s="21"/>
      <c r="DQ94" s="21"/>
      <c r="DR94" s="13"/>
      <c r="DS94" s="21"/>
      <c r="DT94" s="21"/>
      <c r="DU94" s="13">
        <v>1</v>
      </c>
      <c r="DV94" s="13" t="s">
        <v>1796</v>
      </c>
      <c r="DW94" s="13" t="s">
        <v>1797</v>
      </c>
      <c r="DX94" s="13">
        <v>1</v>
      </c>
      <c r="DY94" s="13" t="s">
        <v>1264</v>
      </c>
      <c r="DZ94" s="21"/>
      <c r="EA94" s="21"/>
      <c r="EB94" s="13">
        <v>1</v>
      </c>
      <c r="EC94" s="60">
        <v>42430</v>
      </c>
      <c r="ED94" s="13" t="s">
        <v>1798</v>
      </c>
      <c r="EE94" s="13">
        <v>1</v>
      </c>
      <c r="EF94" s="21"/>
      <c r="EG94" s="13">
        <v>1</v>
      </c>
      <c r="EH94" s="13">
        <v>3</v>
      </c>
      <c r="EI94" s="21"/>
      <c r="EJ94" s="13">
        <v>3</v>
      </c>
      <c r="EK94" s="21"/>
      <c r="EL94" s="21"/>
      <c r="EM94" s="13">
        <v>3</v>
      </c>
      <c r="EN94" s="13">
        <v>1</v>
      </c>
      <c r="EO94" s="13">
        <v>3</v>
      </c>
      <c r="EP94" s="13">
        <v>1</v>
      </c>
    </row>
    <row r="95" spans="1:146" ht="38.25" x14ac:dyDescent="0.2">
      <c r="A95" s="12">
        <v>259</v>
      </c>
      <c r="B95" s="59">
        <v>42627.325138888889</v>
      </c>
      <c r="C95" s="13" t="s">
        <v>336</v>
      </c>
      <c r="D95" s="13" t="s">
        <v>1177</v>
      </c>
      <c r="E95" s="13" t="s">
        <v>1799</v>
      </c>
      <c r="F95" s="13">
        <v>1</v>
      </c>
      <c r="G95" s="13" t="s">
        <v>1800</v>
      </c>
      <c r="H95" s="13" t="s">
        <v>1801</v>
      </c>
      <c r="I95" s="21"/>
      <c r="J95" s="14">
        <f>972-2-5316044</f>
        <v>-5315074</v>
      </c>
      <c r="K95" s="13"/>
      <c r="L95" s="13"/>
      <c r="M95" s="13" t="s">
        <v>1802</v>
      </c>
      <c r="N95" s="13" t="s">
        <v>1803</v>
      </c>
      <c r="O95" s="13">
        <v>1</v>
      </c>
      <c r="P95" s="50" t="s">
        <v>1804</v>
      </c>
      <c r="Q95" s="13" t="s">
        <v>1805</v>
      </c>
      <c r="R95" s="13" t="s">
        <v>1806</v>
      </c>
      <c r="S95" s="13">
        <v>9136002</v>
      </c>
      <c r="T95" s="13" t="s">
        <v>1807</v>
      </c>
      <c r="U95" s="13" t="s">
        <v>1382</v>
      </c>
      <c r="V95" s="60">
        <v>42401</v>
      </c>
      <c r="W95" s="13">
        <v>3</v>
      </c>
      <c r="X95" s="21"/>
      <c r="Y95" s="13">
        <v>1</v>
      </c>
      <c r="Z95" s="13" t="s">
        <v>1808</v>
      </c>
      <c r="AA95" s="13">
        <v>2</v>
      </c>
      <c r="AB95" s="21"/>
      <c r="AC95" s="13">
        <v>2</v>
      </c>
      <c r="AD95" s="21"/>
      <c r="AE95" s="13">
        <v>2</v>
      </c>
      <c r="AF95" s="13" t="s">
        <v>1809</v>
      </c>
      <c r="AG95" s="13">
        <v>999</v>
      </c>
      <c r="AH95" s="21"/>
      <c r="AI95" s="60">
        <v>42462</v>
      </c>
      <c r="AJ95" s="13">
        <v>99</v>
      </c>
      <c r="AK95" s="13" t="s">
        <v>1810</v>
      </c>
      <c r="AL95" s="21"/>
      <c r="AM95" s="13"/>
      <c r="AN95" s="13"/>
      <c r="AO95" s="21"/>
      <c r="AP95" s="21"/>
      <c r="AQ95" s="21"/>
      <c r="AR95" s="21"/>
      <c r="AS95" s="13"/>
      <c r="AT95" s="13"/>
      <c r="AU95" s="21"/>
      <c r="AV95" s="21"/>
      <c r="AW95" s="21"/>
      <c r="AX95" s="21"/>
      <c r="AY95" s="13"/>
      <c r="AZ95" s="13"/>
      <c r="BA95" s="21"/>
      <c r="BB95" s="21"/>
      <c r="BC95" s="21"/>
      <c r="BD95" s="21"/>
      <c r="BE95" s="13"/>
      <c r="BF95" s="13"/>
      <c r="BG95" s="21"/>
      <c r="BH95" s="21"/>
      <c r="BI95" s="21"/>
      <c r="BJ95" s="21"/>
      <c r="BK95" s="13"/>
      <c r="BL95" s="13"/>
      <c r="BM95" s="21"/>
      <c r="BN95" s="21"/>
      <c r="BO95" s="21"/>
      <c r="BP95" s="13">
        <v>99</v>
      </c>
      <c r="BQ95" s="13" t="s">
        <v>1810</v>
      </c>
      <c r="BR95" s="21"/>
      <c r="BS95" s="21"/>
      <c r="BT95" s="21"/>
      <c r="BU95" s="21"/>
      <c r="BV95" s="21"/>
      <c r="BW95" s="21"/>
      <c r="BX95" s="21"/>
      <c r="BY95" s="21"/>
      <c r="BZ95" s="13"/>
      <c r="CA95" s="21"/>
      <c r="CB95" s="21"/>
      <c r="CC95" s="21"/>
      <c r="CD95" s="21"/>
      <c r="CE95" s="21"/>
      <c r="CF95" s="21"/>
      <c r="CG95" s="21"/>
      <c r="CH95" s="21"/>
      <c r="CI95" s="21"/>
      <c r="CJ95" s="21"/>
      <c r="CK95" s="13"/>
      <c r="CL95" s="21"/>
      <c r="CM95" s="21"/>
      <c r="CN95" s="21"/>
      <c r="CO95" s="21"/>
      <c r="CP95" s="21"/>
      <c r="CQ95" s="21"/>
      <c r="CR95" s="21"/>
      <c r="CS95" s="21"/>
      <c r="CT95" s="21"/>
      <c r="CU95" s="21"/>
      <c r="CV95" s="13"/>
      <c r="CW95" s="21"/>
      <c r="CX95" s="21"/>
      <c r="CY95" s="21"/>
      <c r="CZ95" s="21"/>
      <c r="DA95" s="21"/>
      <c r="DB95" s="21"/>
      <c r="DC95" s="21"/>
      <c r="DD95" s="21"/>
      <c r="DE95" s="21"/>
      <c r="DF95" s="21"/>
      <c r="DG95" s="13"/>
      <c r="DH95" s="21"/>
      <c r="DI95" s="21"/>
      <c r="DJ95" s="21"/>
      <c r="DK95" s="21"/>
      <c r="DL95" s="21"/>
      <c r="DM95" s="21"/>
      <c r="DN95" s="21"/>
      <c r="DO95" s="21"/>
      <c r="DP95" s="21"/>
      <c r="DQ95" s="21"/>
      <c r="DR95" s="13"/>
      <c r="DS95" s="21"/>
      <c r="DT95" s="21"/>
      <c r="DU95" s="13">
        <v>1</v>
      </c>
      <c r="DV95" s="13">
        <v>8</v>
      </c>
      <c r="DW95" s="13" t="s">
        <v>1811</v>
      </c>
      <c r="DX95" s="13">
        <v>1</v>
      </c>
      <c r="DY95" s="21"/>
      <c r="DZ95" s="13" t="s">
        <v>1812</v>
      </c>
      <c r="EA95" s="21"/>
      <c r="EB95" s="13">
        <v>1</v>
      </c>
      <c r="EC95" s="13">
        <v>1</v>
      </c>
      <c r="ED95" s="21"/>
      <c r="EE95" s="13">
        <v>1</v>
      </c>
      <c r="EF95" s="21"/>
      <c r="EG95" s="13">
        <v>1</v>
      </c>
      <c r="EH95" s="13">
        <v>2</v>
      </c>
      <c r="EI95" s="21"/>
      <c r="EJ95" s="13">
        <v>2</v>
      </c>
      <c r="EK95" s="21"/>
      <c r="EL95" s="21"/>
      <c r="EM95" s="13">
        <v>999</v>
      </c>
      <c r="EN95" s="13">
        <v>999</v>
      </c>
      <c r="EO95" s="13">
        <v>4</v>
      </c>
      <c r="EP95" s="13">
        <v>2</v>
      </c>
    </row>
    <row r="96" spans="1:146" ht="63.75" x14ac:dyDescent="0.2">
      <c r="A96" s="12">
        <v>260</v>
      </c>
      <c r="B96" s="59">
        <v>42627.376770833333</v>
      </c>
      <c r="C96" s="13" t="s">
        <v>336</v>
      </c>
      <c r="D96" s="13" t="s">
        <v>1813</v>
      </c>
      <c r="E96" s="13" t="s">
        <v>1814</v>
      </c>
      <c r="F96" s="13">
        <v>2</v>
      </c>
      <c r="G96" s="13" t="s">
        <v>1685</v>
      </c>
      <c r="H96" s="13" t="s">
        <v>1815</v>
      </c>
      <c r="I96" s="13" t="s">
        <v>1816</v>
      </c>
      <c r="J96" s="14" t="s">
        <v>1817</v>
      </c>
      <c r="K96" s="13" t="s">
        <v>1818</v>
      </c>
      <c r="L96" s="13"/>
      <c r="M96" s="13" t="s">
        <v>1819</v>
      </c>
      <c r="N96" s="13" t="s">
        <v>1820</v>
      </c>
      <c r="O96" s="13">
        <v>2</v>
      </c>
      <c r="P96" s="50" t="s">
        <v>1821</v>
      </c>
      <c r="Q96" s="13" t="s">
        <v>1822</v>
      </c>
      <c r="R96" s="13" t="s">
        <v>1823</v>
      </c>
      <c r="S96" s="13">
        <v>86910</v>
      </c>
      <c r="T96" s="13" t="s">
        <v>1824</v>
      </c>
      <c r="U96" s="13" t="s">
        <v>1382</v>
      </c>
      <c r="V96" s="60">
        <v>42401</v>
      </c>
      <c r="W96" s="13" t="s">
        <v>729</v>
      </c>
      <c r="X96" s="13" t="s">
        <v>1825</v>
      </c>
      <c r="Y96" s="13">
        <v>999</v>
      </c>
      <c r="Z96" s="21"/>
      <c r="AA96" s="13">
        <v>2</v>
      </c>
      <c r="AB96" s="21"/>
      <c r="AC96" s="13">
        <v>2</v>
      </c>
      <c r="AD96" s="21"/>
      <c r="AE96" s="13">
        <v>2</v>
      </c>
      <c r="AF96" s="13" t="s">
        <v>1826</v>
      </c>
      <c r="AG96" s="13">
        <v>999</v>
      </c>
      <c r="AH96" s="21"/>
      <c r="AI96" s="13">
        <v>2</v>
      </c>
      <c r="AJ96" s="63">
        <v>36220</v>
      </c>
      <c r="AK96" s="13" t="s">
        <v>1827</v>
      </c>
      <c r="AL96" s="13">
        <v>1</v>
      </c>
      <c r="AM96" s="13">
        <v>1</v>
      </c>
      <c r="AN96" s="13"/>
      <c r="AO96" s="21"/>
      <c r="AP96" s="13">
        <v>999</v>
      </c>
      <c r="AQ96" s="21"/>
      <c r="AR96" s="21"/>
      <c r="AS96" s="13"/>
      <c r="AT96" s="13"/>
      <c r="AU96" s="21"/>
      <c r="AV96" s="21"/>
      <c r="AW96" s="21"/>
      <c r="AX96" s="13">
        <v>18</v>
      </c>
      <c r="AY96" s="13">
        <v>1</v>
      </c>
      <c r="AZ96" s="13"/>
      <c r="BA96" s="21"/>
      <c r="BB96" s="13">
        <v>999</v>
      </c>
      <c r="BC96" s="21"/>
      <c r="BD96" s="21"/>
      <c r="BE96" s="13"/>
      <c r="BF96" s="13"/>
      <c r="BG96" s="21"/>
      <c r="BH96" s="21"/>
      <c r="BI96" s="21"/>
      <c r="BJ96" s="21"/>
      <c r="BK96" s="13"/>
      <c r="BL96" s="13"/>
      <c r="BM96" s="21"/>
      <c r="BN96" s="21"/>
      <c r="BO96" s="21"/>
      <c r="BP96" s="63">
        <v>36220</v>
      </c>
      <c r="BQ96" s="13" t="s">
        <v>1828</v>
      </c>
      <c r="BR96" s="13" t="s">
        <v>1066</v>
      </c>
      <c r="BS96" s="13">
        <v>1</v>
      </c>
      <c r="BT96" s="50" t="s">
        <v>1829</v>
      </c>
      <c r="BU96" s="21"/>
      <c r="BV96" s="13">
        <v>2000</v>
      </c>
      <c r="BW96" s="13" t="s">
        <v>394</v>
      </c>
      <c r="BX96" s="13">
        <v>1</v>
      </c>
      <c r="BY96" s="21"/>
      <c r="BZ96" s="13">
        <v>3</v>
      </c>
      <c r="CA96" s="13">
        <v>2</v>
      </c>
      <c r="CB96" s="21"/>
      <c r="CC96" s="21"/>
      <c r="CD96" s="21"/>
      <c r="CE96" s="21"/>
      <c r="CF96" s="21"/>
      <c r="CG96" s="21"/>
      <c r="CH96" s="21"/>
      <c r="CI96" s="21"/>
      <c r="CJ96" s="21"/>
      <c r="CK96" s="13"/>
      <c r="CL96" s="21"/>
      <c r="CM96" s="21"/>
      <c r="CN96" s="13" t="s">
        <v>1830</v>
      </c>
      <c r="CO96" s="13">
        <v>1</v>
      </c>
      <c r="CP96" s="50" t="s">
        <v>1829</v>
      </c>
      <c r="CQ96" s="21"/>
      <c r="CR96" s="13">
        <v>2013</v>
      </c>
      <c r="CS96" s="13" t="s">
        <v>394</v>
      </c>
      <c r="CT96" s="13">
        <v>1</v>
      </c>
      <c r="CU96" s="21"/>
      <c r="CV96" s="13">
        <v>3</v>
      </c>
      <c r="CW96" s="13">
        <v>2</v>
      </c>
      <c r="CX96" s="21"/>
      <c r="CY96" s="21"/>
      <c r="CZ96" s="13">
        <v>1</v>
      </c>
      <c r="DA96" s="50" t="s">
        <v>1829</v>
      </c>
      <c r="DB96" s="21"/>
      <c r="DC96" s="13">
        <v>2010</v>
      </c>
      <c r="DD96" s="21"/>
      <c r="DE96" s="13">
        <v>99</v>
      </c>
      <c r="DF96" s="13" t="s">
        <v>1428</v>
      </c>
      <c r="DG96" s="13">
        <v>3</v>
      </c>
      <c r="DH96" s="13">
        <v>2</v>
      </c>
      <c r="DI96" s="21"/>
      <c r="DJ96" s="21"/>
      <c r="DK96" s="21"/>
      <c r="DL96" s="21"/>
      <c r="DM96" s="21"/>
      <c r="DN96" s="21"/>
      <c r="DO96" s="13" t="s">
        <v>394</v>
      </c>
      <c r="DP96" s="21"/>
      <c r="DQ96" s="21"/>
      <c r="DR96" s="13"/>
      <c r="DS96" s="21"/>
      <c r="DT96" s="21"/>
      <c r="DU96" s="21"/>
      <c r="DV96" s="13"/>
      <c r="DW96" s="21"/>
      <c r="DX96" s="21"/>
      <c r="DY96" s="21"/>
      <c r="DZ96" s="21"/>
      <c r="EA96" s="21"/>
      <c r="EB96" s="13">
        <v>999</v>
      </c>
      <c r="EC96" s="13"/>
      <c r="ED96" s="21"/>
      <c r="EE96" s="13">
        <v>999</v>
      </c>
      <c r="EF96" s="21"/>
      <c r="EG96" s="13">
        <v>1</v>
      </c>
      <c r="EH96" s="13">
        <v>999</v>
      </c>
      <c r="EI96" s="21"/>
      <c r="EJ96" s="13">
        <v>999</v>
      </c>
      <c r="EK96" s="21"/>
      <c r="EL96" s="21"/>
      <c r="EM96" s="13">
        <v>1</v>
      </c>
      <c r="EN96" s="13">
        <v>999</v>
      </c>
      <c r="EO96" s="13">
        <v>3</v>
      </c>
      <c r="EP96" s="13">
        <v>1</v>
      </c>
    </row>
    <row r="97" spans="1:146" ht="63.75" x14ac:dyDescent="0.2">
      <c r="A97" s="12">
        <v>261</v>
      </c>
      <c r="B97" s="59">
        <v>42628.589247685188</v>
      </c>
      <c r="C97" s="13" t="s">
        <v>336</v>
      </c>
      <c r="D97" s="13" t="s">
        <v>1831</v>
      </c>
      <c r="E97" s="13" t="s">
        <v>1832</v>
      </c>
      <c r="F97" s="13">
        <v>1</v>
      </c>
      <c r="G97" s="13" t="s">
        <v>1833</v>
      </c>
      <c r="H97" s="13" t="s">
        <v>1834</v>
      </c>
      <c r="I97" s="21"/>
      <c r="J97" s="14">
        <v>355682151291</v>
      </c>
      <c r="K97" s="13"/>
      <c r="L97" s="13"/>
      <c r="M97" s="13" t="s">
        <v>359</v>
      </c>
      <c r="N97" s="13" t="s">
        <v>360</v>
      </c>
      <c r="O97" s="13">
        <v>1</v>
      </c>
      <c r="P97" s="50" t="s">
        <v>1470</v>
      </c>
      <c r="Q97" s="13" t="s">
        <v>1347</v>
      </c>
      <c r="R97" s="13">
        <v>60</v>
      </c>
      <c r="S97" s="13">
        <v>1024</v>
      </c>
      <c r="T97" s="13" t="s">
        <v>363</v>
      </c>
      <c r="U97" s="13" t="s">
        <v>364</v>
      </c>
      <c r="V97" s="60">
        <v>42401</v>
      </c>
      <c r="W97" s="13">
        <v>1</v>
      </c>
      <c r="X97" s="21"/>
      <c r="Y97" s="13">
        <v>1</v>
      </c>
      <c r="Z97" s="21"/>
      <c r="AA97" s="13">
        <v>2</v>
      </c>
      <c r="AB97" s="21"/>
      <c r="AC97" s="13">
        <v>2</v>
      </c>
      <c r="AD97" s="21"/>
      <c r="AE97" s="13">
        <v>2</v>
      </c>
      <c r="AF97" s="13" t="s">
        <v>1835</v>
      </c>
      <c r="AG97" s="13">
        <v>2</v>
      </c>
      <c r="AH97" s="13" t="s">
        <v>1836</v>
      </c>
      <c r="AI97" s="13">
        <v>2</v>
      </c>
      <c r="AJ97" s="13">
        <v>1</v>
      </c>
      <c r="AK97" s="21"/>
      <c r="AL97" s="13">
        <v>120</v>
      </c>
      <c r="AM97" s="60">
        <v>42431</v>
      </c>
      <c r="AN97" s="13">
        <v>3</v>
      </c>
      <c r="AO97" s="21"/>
      <c r="AP97" s="13">
        <v>1</v>
      </c>
      <c r="AQ97" s="13" t="s">
        <v>1837</v>
      </c>
      <c r="AR97" s="21"/>
      <c r="AS97" s="13"/>
      <c r="AT97" s="13"/>
      <c r="AU97" s="21"/>
      <c r="AV97" s="21"/>
      <c r="AW97" s="21"/>
      <c r="AX97" s="21"/>
      <c r="AY97" s="13"/>
      <c r="AZ97" s="13"/>
      <c r="BA97" s="21"/>
      <c r="BB97" s="21"/>
      <c r="BC97" s="21"/>
      <c r="BD97" s="21"/>
      <c r="BE97" s="13"/>
      <c r="BF97" s="13"/>
      <c r="BG97" s="21"/>
      <c r="BH97" s="21"/>
      <c r="BI97" s="21"/>
      <c r="BJ97" s="21"/>
      <c r="BK97" s="13"/>
      <c r="BL97" s="13"/>
      <c r="BM97" s="21"/>
      <c r="BN97" s="21"/>
      <c r="BO97" s="21"/>
      <c r="BP97" s="13">
        <v>1</v>
      </c>
      <c r="BQ97" s="21"/>
      <c r="BR97" s="13" t="s">
        <v>1838</v>
      </c>
      <c r="BS97" s="13">
        <v>1</v>
      </c>
      <c r="BT97" s="21"/>
      <c r="BU97" s="13" t="s">
        <v>1839</v>
      </c>
      <c r="BV97" s="13">
        <v>1970</v>
      </c>
      <c r="BW97" s="13" t="s">
        <v>394</v>
      </c>
      <c r="BX97" s="63">
        <v>36192</v>
      </c>
      <c r="BY97" s="13" t="s">
        <v>1205</v>
      </c>
      <c r="BZ97" s="61">
        <v>37653</v>
      </c>
      <c r="CA97" s="13">
        <v>4</v>
      </c>
      <c r="CB97" s="21"/>
      <c r="CC97" s="21"/>
      <c r="CD97" s="21"/>
      <c r="CE97" s="21"/>
      <c r="CF97" s="21"/>
      <c r="CG97" s="21"/>
      <c r="CH97" s="21"/>
      <c r="CI97" s="21"/>
      <c r="CJ97" s="21"/>
      <c r="CK97" s="13"/>
      <c r="CL97" s="21"/>
      <c r="CM97" s="21"/>
      <c r="CN97" s="21"/>
      <c r="CO97" s="21"/>
      <c r="CP97" s="21"/>
      <c r="CQ97" s="21"/>
      <c r="CR97" s="21"/>
      <c r="CS97" s="21"/>
      <c r="CT97" s="21"/>
      <c r="CU97" s="21"/>
      <c r="CV97" s="13"/>
      <c r="CW97" s="21"/>
      <c r="CX97" s="21"/>
      <c r="CY97" s="21"/>
      <c r="CZ97" s="21"/>
      <c r="DA97" s="21"/>
      <c r="DB97" s="21"/>
      <c r="DC97" s="21"/>
      <c r="DD97" s="21"/>
      <c r="DE97" s="21"/>
      <c r="DF97" s="21"/>
      <c r="DG97" s="13"/>
      <c r="DH97" s="21"/>
      <c r="DI97" s="21"/>
      <c r="DJ97" s="21"/>
      <c r="DK97" s="21"/>
      <c r="DL97" s="21"/>
      <c r="DM97" s="21"/>
      <c r="DN97" s="21"/>
      <c r="DO97" s="21"/>
      <c r="DP97" s="21"/>
      <c r="DQ97" s="21"/>
      <c r="DR97" s="13"/>
      <c r="DS97" s="21"/>
      <c r="DT97" s="21"/>
      <c r="DU97" s="21"/>
      <c r="DV97" s="13"/>
      <c r="DW97" s="21"/>
      <c r="DX97" s="21"/>
      <c r="DY97" s="21"/>
      <c r="DZ97" s="21"/>
      <c r="EA97" s="21"/>
      <c r="EB97" s="13">
        <v>1</v>
      </c>
      <c r="EC97" s="13">
        <v>1</v>
      </c>
      <c r="ED97" s="21"/>
      <c r="EE97" s="13">
        <v>2</v>
      </c>
      <c r="EF97" s="21"/>
      <c r="EG97" s="13">
        <v>2</v>
      </c>
      <c r="EH97" s="13">
        <v>2</v>
      </c>
      <c r="EI97" s="21"/>
      <c r="EJ97" s="13">
        <v>3</v>
      </c>
      <c r="EK97" s="13" t="s">
        <v>1840</v>
      </c>
      <c r="EL97" s="13" t="s">
        <v>1841</v>
      </c>
      <c r="EM97" s="13">
        <v>3</v>
      </c>
      <c r="EN97" s="13">
        <v>1</v>
      </c>
      <c r="EO97" s="13">
        <v>1</v>
      </c>
      <c r="EP97" s="13">
        <v>2</v>
      </c>
    </row>
    <row r="98" spans="1:146" ht="76.5" x14ac:dyDescent="0.2">
      <c r="A98" s="12">
        <v>262</v>
      </c>
      <c r="B98" s="59">
        <v>42629.369826388887</v>
      </c>
      <c r="C98" s="13" t="s">
        <v>336</v>
      </c>
      <c r="D98" s="13" t="s">
        <v>1842</v>
      </c>
      <c r="E98" s="13" t="s">
        <v>1843</v>
      </c>
      <c r="F98" s="13">
        <v>1</v>
      </c>
      <c r="G98" s="13" t="s">
        <v>781</v>
      </c>
      <c r="H98" s="13" t="s">
        <v>1844</v>
      </c>
      <c r="I98" s="21"/>
      <c r="J98" s="14">
        <f>35799157287</f>
        <v>35799157287</v>
      </c>
      <c r="K98" s="13"/>
      <c r="L98" s="13"/>
      <c r="M98" s="13" t="s">
        <v>735</v>
      </c>
      <c r="N98" s="13" t="s">
        <v>736</v>
      </c>
      <c r="O98" s="13">
        <v>2</v>
      </c>
      <c r="P98" s="50" t="s">
        <v>1845</v>
      </c>
      <c r="Q98" s="13" t="s">
        <v>1846</v>
      </c>
      <c r="R98" s="65">
        <v>42584</v>
      </c>
      <c r="S98" s="13">
        <v>3036</v>
      </c>
      <c r="T98" s="13" t="s">
        <v>740</v>
      </c>
      <c r="U98" s="13" t="s">
        <v>467</v>
      </c>
      <c r="V98" s="60">
        <v>42494</v>
      </c>
      <c r="W98" s="60">
        <v>42401</v>
      </c>
      <c r="X98" s="21"/>
      <c r="Y98" s="13">
        <v>1</v>
      </c>
      <c r="Z98" s="21"/>
      <c r="AA98" s="13">
        <v>1</v>
      </c>
      <c r="AB98" s="21"/>
      <c r="AC98" s="13">
        <v>999</v>
      </c>
      <c r="AD98" s="21"/>
      <c r="AE98" s="13">
        <v>2</v>
      </c>
      <c r="AF98" s="21"/>
      <c r="AG98" s="13">
        <v>4</v>
      </c>
      <c r="AH98" s="21"/>
      <c r="AI98" s="13">
        <v>2</v>
      </c>
      <c r="AJ98" s="61">
        <v>37653</v>
      </c>
      <c r="AK98" s="21"/>
      <c r="AL98" s="13">
        <v>6</v>
      </c>
      <c r="AM98" s="13">
        <v>1</v>
      </c>
      <c r="AN98" s="13"/>
      <c r="AO98" s="21"/>
      <c r="AP98" s="13">
        <v>999</v>
      </c>
      <c r="AQ98" s="21"/>
      <c r="AR98" s="13">
        <v>2</v>
      </c>
      <c r="AS98" s="13">
        <v>3</v>
      </c>
      <c r="AT98" s="13">
        <v>99</v>
      </c>
      <c r="AU98" s="13" t="s">
        <v>1847</v>
      </c>
      <c r="AV98" s="13">
        <v>1</v>
      </c>
      <c r="AW98" s="13" t="s">
        <v>1848</v>
      </c>
      <c r="AX98" s="13">
        <v>2</v>
      </c>
      <c r="AY98" s="13">
        <v>2</v>
      </c>
      <c r="AZ98" s="13"/>
      <c r="BA98" s="21"/>
      <c r="BB98" s="13">
        <v>2</v>
      </c>
      <c r="BC98" s="21"/>
      <c r="BD98" s="21"/>
      <c r="BE98" s="13"/>
      <c r="BF98" s="13"/>
      <c r="BG98" s="21"/>
      <c r="BH98" s="21"/>
      <c r="BI98" s="21"/>
      <c r="BJ98" s="21"/>
      <c r="BK98" s="13"/>
      <c r="BL98" s="13"/>
      <c r="BM98" s="21"/>
      <c r="BN98" s="21"/>
      <c r="BO98" s="21"/>
      <c r="BP98" s="13" t="s">
        <v>754</v>
      </c>
      <c r="BQ98" s="13" t="s">
        <v>1849</v>
      </c>
      <c r="BR98" s="21"/>
      <c r="BS98" s="21"/>
      <c r="BT98" s="21"/>
      <c r="BU98" s="21"/>
      <c r="BV98" s="21"/>
      <c r="BW98" s="21"/>
      <c r="BX98" s="21"/>
      <c r="BY98" s="21"/>
      <c r="BZ98" s="13"/>
      <c r="CA98" s="21"/>
      <c r="CB98" s="21"/>
      <c r="CC98" s="21"/>
      <c r="CD98" s="21"/>
      <c r="CE98" s="21"/>
      <c r="CF98" s="21"/>
      <c r="CG98" s="21"/>
      <c r="CH98" s="21"/>
      <c r="CI98" s="21"/>
      <c r="CJ98" s="21"/>
      <c r="CK98" s="13"/>
      <c r="CL98" s="21"/>
      <c r="CM98" s="21"/>
      <c r="CN98" s="13" t="s">
        <v>1850</v>
      </c>
      <c r="CO98" s="13">
        <v>1</v>
      </c>
      <c r="CP98" s="21"/>
      <c r="CQ98" s="21"/>
      <c r="CR98" s="21"/>
      <c r="CS98" s="21"/>
      <c r="CT98" s="13">
        <v>2</v>
      </c>
      <c r="CU98" s="21"/>
      <c r="CV98" s="60">
        <v>42431</v>
      </c>
      <c r="CW98" s="21"/>
      <c r="CX98" s="21"/>
      <c r="CY98" s="21"/>
      <c r="CZ98" s="21"/>
      <c r="DA98" s="21"/>
      <c r="DB98" s="21"/>
      <c r="DC98" s="21"/>
      <c r="DD98" s="21"/>
      <c r="DE98" s="21"/>
      <c r="DF98" s="21"/>
      <c r="DG98" s="13"/>
      <c r="DH98" s="21"/>
      <c r="DI98" s="21"/>
      <c r="DJ98" s="21"/>
      <c r="DK98" s="21"/>
      <c r="DL98" s="21"/>
      <c r="DM98" s="21"/>
      <c r="DN98" s="21"/>
      <c r="DO98" s="21"/>
      <c r="DP98" s="21"/>
      <c r="DQ98" s="21"/>
      <c r="DR98" s="13"/>
      <c r="DS98" s="21"/>
      <c r="DT98" s="21"/>
      <c r="DU98" s="21"/>
      <c r="DV98" s="13"/>
      <c r="DW98" s="21"/>
      <c r="DX98" s="21"/>
      <c r="DY98" s="21"/>
      <c r="DZ98" s="21"/>
      <c r="EA98" s="21"/>
      <c r="EB98" s="13">
        <v>1</v>
      </c>
      <c r="EC98" s="13">
        <v>3</v>
      </c>
      <c r="ED98" s="21"/>
      <c r="EE98" s="13">
        <v>999</v>
      </c>
      <c r="EF98" s="21"/>
      <c r="EG98" s="13">
        <v>1</v>
      </c>
      <c r="EH98" s="13">
        <v>999</v>
      </c>
      <c r="EI98" s="21"/>
      <c r="EJ98" s="13">
        <v>3</v>
      </c>
      <c r="EK98" s="21"/>
      <c r="EL98" s="21"/>
      <c r="EM98" s="13">
        <v>1</v>
      </c>
      <c r="EN98" s="13">
        <v>1</v>
      </c>
      <c r="EO98" s="13">
        <v>3</v>
      </c>
      <c r="EP98" s="13">
        <v>1</v>
      </c>
    </row>
    <row r="99" spans="1:146" ht="12.75" x14ac:dyDescent="0.2">
      <c r="A99" s="12">
        <v>263</v>
      </c>
      <c r="B99" s="59">
        <v>42629.43310185185</v>
      </c>
      <c r="C99" s="13" t="s">
        <v>336</v>
      </c>
      <c r="D99" s="13" t="s">
        <v>1851</v>
      </c>
      <c r="E99" s="13" t="s">
        <v>1852</v>
      </c>
      <c r="F99" s="13">
        <v>1</v>
      </c>
      <c r="G99" s="13" t="s">
        <v>1853</v>
      </c>
      <c r="H99" s="13" t="s">
        <v>1854</v>
      </c>
      <c r="I99" s="21"/>
      <c r="J99" s="14"/>
      <c r="K99" s="13"/>
      <c r="L99" s="13"/>
      <c r="M99" s="13" t="s">
        <v>1855</v>
      </c>
      <c r="N99" s="13" t="s">
        <v>1856</v>
      </c>
      <c r="O99" s="13">
        <v>1</v>
      </c>
      <c r="P99" s="50" t="s">
        <v>1857</v>
      </c>
      <c r="Q99" s="13" t="s">
        <v>466</v>
      </c>
      <c r="R99" s="13">
        <v>1</v>
      </c>
      <c r="S99" s="13">
        <v>2064</v>
      </c>
      <c r="T99" s="13" t="s">
        <v>1858</v>
      </c>
      <c r="U99" s="13" t="s">
        <v>467</v>
      </c>
      <c r="V99" s="13">
        <v>1</v>
      </c>
      <c r="W99" s="13">
        <v>3</v>
      </c>
      <c r="X99" s="21"/>
      <c r="Y99" s="13">
        <v>2</v>
      </c>
      <c r="Z99" s="21"/>
      <c r="AA99" s="13">
        <v>2</v>
      </c>
      <c r="AB99" s="21"/>
      <c r="AC99" s="13">
        <v>2</v>
      </c>
      <c r="AD99" s="21"/>
      <c r="AE99" s="13">
        <v>1</v>
      </c>
      <c r="AF99" s="21"/>
      <c r="AG99" s="13">
        <v>1</v>
      </c>
      <c r="AH99" s="21"/>
      <c r="AI99" s="13">
        <v>2</v>
      </c>
      <c r="AJ99" s="13">
        <v>99</v>
      </c>
      <c r="AK99" s="13" t="s">
        <v>1859</v>
      </c>
      <c r="AL99" s="21"/>
      <c r="AM99" s="13"/>
      <c r="AN99" s="13"/>
      <c r="AO99" s="21"/>
      <c r="AP99" s="21"/>
      <c r="AQ99" s="21"/>
      <c r="AR99" s="21"/>
      <c r="AS99" s="13"/>
      <c r="AT99" s="13"/>
      <c r="AU99" s="21"/>
      <c r="AV99" s="21"/>
      <c r="AW99" s="21"/>
      <c r="AX99" s="13" t="s">
        <v>1860</v>
      </c>
      <c r="AY99" s="13">
        <v>2</v>
      </c>
      <c r="AZ99" s="13"/>
      <c r="BA99" s="21"/>
      <c r="BB99" s="13">
        <v>999</v>
      </c>
      <c r="BC99" s="21"/>
      <c r="BD99" s="21"/>
      <c r="BE99" s="13"/>
      <c r="BF99" s="13"/>
      <c r="BG99" s="21"/>
      <c r="BH99" s="21"/>
      <c r="BI99" s="21"/>
      <c r="BJ99" s="21"/>
      <c r="BK99" s="13"/>
      <c r="BL99" s="13"/>
      <c r="BM99" s="21"/>
      <c r="BN99" s="21"/>
      <c r="BO99" s="21"/>
      <c r="BP99" s="13">
        <v>99</v>
      </c>
      <c r="BQ99" s="13" t="s">
        <v>1859</v>
      </c>
      <c r="BR99" s="21"/>
      <c r="BS99" s="21"/>
      <c r="BT99" s="21"/>
      <c r="BU99" s="21"/>
      <c r="BV99" s="21"/>
      <c r="BW99" s="21"/>
      <c r="BX99" s="21"/>
      <c r="BY99" s="21"/>
      <c r="BZ99" s="13"/>
      <c r="CA99" s="21"/>
      <c r="CB99" s="21"/>
      <c r="CC99" s="21"/>
      <c r="CD99" s="21"/>
      <c r="CE99" s="21"/>
      <c r="CF99" s="21"/>
      <c r="CG99" s="21"/>
      <c r="CH99" s="21"/>
      <c r="CI99" s="21"/>
      <c r="CJ99" s="21"/>
      <c r="CK99" s="13"/>
      <c r="CL99" s="21"/>
      <c r="CM99" s="21"/>
      <c r="CN99" s="21"/>
      <c r="CO99" s="21"/>
      <c r="CP99" s="21"/>
      <c r="CQ99" s="21"/>
      <c r="CR99" s="21"/>
      <c r="CS99" s="21"/>
      <c r="CT99" s="21"/>
      <c r="CU99" s="21"/>
      <c r="CV99" s="13"/>
      <c r="CW99" s="21"/>
      <c r="CX99" s="21"/>
      <c r="CY99" s="21"/>
      <c r="CZ99" s="21"/>
      <c r="DA99" s="21"/>
      <c r="DB99" s="21"/>
      <c r="DC99" s="21"/>
      <c r="DD99" s="21"/>
      <c r="DE99" s="21"/>
      <c r="DF99" s="21"/>
      <c r="DG99" s="13"/>
      <c r="DH99" s="21"/>
      <c r="DI99" s="21"/>
      <c r="DJ99" s="21"/>
      <c r="DK99" s="21"/>
      <c r="DL99" s="21"/>
      <c r="DM99" s="21"/>
      <c r="DN99" s="21"/>
      <c r="DO99" s="21"/>
      <c r="DP99" s="21"/>
      <c r="DQ99" s="21"/>
      <c r="DR99" s="13"/>
      <c r="DS99" s="21"/>
      <c r="DT99" s="21"/>
      <c r="DU99" s="21"/>
      <c r="DV99" s="13"/>
      <c r="DW99" s="21"/>
      <c r="DX99" s="21"/>
      <c r="DY99" s="21"/>
      <c r="DZ99" s="21"/>
      <c r="EA99" s="21"/>
      <c r="EB99" s="13">
        <v>999</v>
      </c>
      <c r="EC99" s="13"/>
      <c r="ED99" s="21"/>
      <c r="EE99" s="13">
        <v>999</v>
      </c>
      <c r="EF99" s="21"/>
      <c r="EG99" s="13">
        <v>2</v>
      </c>
      <c r="EH99" s="13">
        <v>1</v>
      </c>
      <c r="EI99" s="21"/>
      <c r="EJ99" s="13">
        <v>999</v>
      </c>
      <c r="EK99" s="21"/>
      <c r="EL99" s="13" t="s">
        <v>440</v>
      </c>
      <c r="EM99" s="13">
        <v>3</v>
      </c>
      <c r="EN99" s="13">
        <v>1</v>
      </c>
      <c r="EO99" s="13">
        <v>3</v>
      </c>
      <c r="EP99" s="13">
        <v>1</v>
      </c>
    </row>
    <row r="100" spans="1:146" ht="153" x14ac:dyDescent="0.2">
      <c r="A100" s="12">
        <v>264</v>
      </c>
      <c r="B100" s="59">
        <v>42632.52679398148</v>
      </c>
      <c r="C100" s="13" t="s">
        <v>336</v>
      </c>
      <c r="D100" s="13" t="s">
        <v>1861</v>
      </c>
      <c r="E100" s="13" t="s">
        <v>1862</v>
      </c>
      <c r="F100" s="13">
        <v>1</v>
      </c>
      <c r="G100" s="13" t="s">
        <v>1863</v>
      </c>
      <c r="H100" s="13" t="s">
        <v>1864</v>
      </c>
      <c r="I100" s="21"/>
      <c r="J100" s="14" t="s">
        <v>1865</v>
      </c>
      <c r="K100" s="13" t="s">
        <v>1866</v>
      </c>
      <c r="L100" s="13" t="s">
        <v>1867</v>
      </c>
      <c r="M100" s="13" t="s">
        <v>1868</v>
      </c>
      <c r="N100" s="21"/>
      <c r="O100" s="13">
        <v>1</v>
      </c>
      <c r="P100" s="50" t="s">
        <v>1869</v>
      </c>
      <c r="Q100" s="13" t="s">
        <v>1870</v>
      </c>
      <c r="R100" s="13">
        <v>24</v>
      </c>
      <c r="S100" s="13" t="s">
        <v>1871</v>
      </c>
      <c r="T100" s="13" t="s">
        <v>826</v>
      </c>
      <c r="U100" s="13" t="s">
        <v>827</v>
      </c>
      <c r="V100" s="60">
        <v>42430</v>
      </c>
      <c r="W100" s="13" t="s">
        <v>754</v>
      </c>
      <c r="X100" s="13" t="s">
        <v>1872</v>
      </c>
      <c r="Y100" s="13">
        <v>2</v>
      </c>
      <c r="Z100" s="21"/>
      <c r="AA100" s="13">
        <v>2</v>
      </c>
      <c r="AB100" s="21"/>
      <c r="AC100" s="13">
        <v>2</v>
      </c>
      <c r="AD100" s="21"/>
      <c r="AE100" s="13">
        <v>1</v>
      </c>
      <c r="AF100" s="21"/>
      <c r="AG100" s="13">
        <v>1</v>
      </c>
      <c r="AH100" s="21"/>
      <c r="AI100" s="13">
        <v>2</v>
      </c>
      <c r="AJ100" s="13">
        <v>4</v>
      </c>
      <c r="AK100" s="21"/>
      <c r="AL100" s="21"/>
      <c r="AM100" s="13"/>
      <c r="AN100" s="13"/>
      <c r="AO100" s="21"/>
      <c r="AP100" s="21"/>
      <c r="AQ100" s="21"/>
      <c r="AR100" s="21"/>
      <c r="AS100" s="13"/>
      <c r="AT100" s="13"/>
      <c r="AU100" s="21"/>
      <c r="AV100" s="21"/>
      <c r="AW100" s="21"/>
      <c r="AX100" s="21"/>
      <c r="AY100" s="13"/>
      <c r="AZ100" s="13"/>
      <c r="BA100" s="21"/>
      <c r="BB100" s="21"/>
      <c r="BC100" s="21"/>
      <c r="BD100" s="13" t="s">
        <v>1873</v>
      </c>
      <c r="BE100" s="13">
        <v>2</v>
      </c>
      <c r="BF100" s="13"/>
      <c r="BG100" s="21"/>
      <c r="BH100" s="13">
        <v>999</v>
      </c>
      <c r="BI100" s="21"/>
      <c r="BJ100" s="21"/>
      <c r="BK100" s="13"/>
      <c r="BL100" s="13"/>
      <c r="BM100" s="21"/>
      <c r="BN100" s="21"/>
      <c r="BO100" s="21"/>
      <c r="BP100" s="13">
        <v>4</v>
      </c>
      <c r="BQ100" s="21"/>
      <c r="BR100" s="21"/>
      <c r="BS100" s="21"/>
      <c r="BT100" s="21"/>
      <c r="BU100" s="21"/>
      <c r="BV100" s="21"/>
      <c r="BW100" s="21"/>
      <c r="BX100" s="21"/>
      <c r="BY100" s="21"/>
      <c r="BZ100" s="13"/>
      <c r="CA100" s="21"/>
      <c r="CB100" s="21"/>
      <c r="CC100" s="21"/>
      <c r="CD100" s="21"/>
      <c r="CE100" s="21"/>
      <c r="CF100" s="21"/>
      <c r="CG100" s="21"/>
      <c r="CH100" s="21"/>
      <c r="CI100" s="21"/>
      <c r="CJ100" s="21"/>
      <c r="CK100" s="13"/>
      <c r="CL100" s="21"/>
      <c r="CM100" s="21"/>
      <c r="CN100" s="21"/>
      <c r="CO100" s="21"/>
      <c r="CP100" s="21"/>
      <c r="CQ100" s="21"/>
      <c r="CR100" s="21"/>
      <c r="CS100" s="21"/>
      <c r="CT100" s="21"/>
      <c r="CU100" s="21"/>
      <c r="CV100" s="13"/>
      <c r="CW100" s="21"/>
      <c r="CX100" s="21"/>
      <c r="CY100" s="21"/>
      <c r="CZ100" s="13">
        <v>999</v>
      </c>
      <c r="DA100" s="21"/>
      <c r="DB100" s="13" t="s">
        <v>1864</v>
      </c>
      <c r="DC100" s="21"/>
      <c r="DD100" s="21"/>
      <c r="DE100" s="21"/>
      <c r="DF100" s="21"/>
      <c r="DG100" s="13"/>
      <c r="DH100" s="21"/>
      <c r="DI100" s="21"/>
      <c r="DJ100" s="21"/>
      <c r="DK100" s="21"/>
      <c r="DL100" s="21"/>
      <c r="DM100" s="21"/>
      <c r="DN100" s="21"/>
      <c r="DO100" s="21"/>
      <c r="DP100" s="21"/>
      <c r="DQ100" s="21"/>
      <c r="DR100" s="13"/>
      <c r="DS100" s="21"/>
      <c r="DT100" s="21"/>
      <c r="DU100" s="13">
        <v>2</v>
      </c>
      <c r="DV100" s="13"/>
      <c r="DW100" s="21"/>
      <c r="DX100" s="21"/>
      <c r="DY100" s="21"/>
      <c r="DZ100" s="21"/>
      <c r="EA100" s="21"/>
      <c r="EB100" s="13">
        <v>999</v>
      </c>
      <c r="EC100" s="13"/>
      <c r="ED100" s="21"/>
      <c r="EE100" s="13">
        <v>2</v>
      </c>
      <c r="EF100" s="21"/>
      <c r="EG100" s="13">
        <v>2</v>
      </c>
      <c r="EH100" s="13">
        <v>999</v>
      </c>
      <c r="EI100" s="21"/>
      <c r="EJ100" s="13">
        <v>999</v>
      </c>
      <c r="EK100" s="21"/>
      <c r="EL100" s="13" t="s">
        <v>1874</v>
      </c>
      <c r="EM100" s="13">
        <v>3</v>
      </c>
      <c r="EN100" s="13">
        <v>999</v>
      </c>
      <c r="EO100" s="13">
        <v>2</v>
      </c>
      <c r="EP100" s="13">
        <v>1</v>
      </c>
    </row>
    <row r="101" spans="1:146" ht="51" x14ac:dyDescent="0.2">
      <c r="A101" s="12">
        <v>265</v>
      </c>
      <c r="B101" s="59">
        <v>42633.433749999997</v>
      </c>
      <c r="C101" s="13" t="s">
        <v>336</v>
      </c>
      <c r="D101" s="13" t="s">
        <v>1875</v>
      </c>
      <c r="E101" s="13" t="s">
        <v>1876</v>
      </c>
      <c r="F101" s="13">
        <v>1</v>
      </c>
      <c r="G101" s="13" t="s">
        <v>1877</v>
      </c>
      <c r="H101" s="13" t="s">
        <v>1878</v>
      </c>
      <c r="I101" s="21"/>
      <c r="J101" s="14">
        <v>355682519479</v>
      </c>
      <c r="K101" s="13"/>
      <c r="L101" s="13"/>
      <c r="M101" s="13" t="s">
        <v>359</v>
      </c>
      <c r="N101" s="13" t="s">
        <v>1879</v>
      </c>
      <c r="O101" s="13">
        <v>2</v>
      </c>
      <c r="P101" s="50" t="s">
        <v>1880</v>
      </c>
      <c r="Q101" s="13" t="s">
        <v>1881</v>
      </c>
      <c r="R101" s="13">
        <v>60</v>
      </c>
      <c r="S101" s="13">
        <v>1024</v>
      </c>
      <c r="T101" s="13" t="s">
        <v>363</v>
      </c>
      <c r="U101" s="13" t="s">
        <v>364</v>
      </c>
      <c r="V101" s="60">
        <v>42401</v>
      </c>
      <c r="W101" s="13" t="s">
        <v>754</v>
      </c>
      <c r="X101" s="13" t="s">
        <v>1882</v>
      </c>
      <c r="Y101" s="13">
        <v>1</v>
      </c>
      <c r="Z101" s="21"/>
      <c r="AA101" s="13">
        <v>999</v>
      </c>
      <c r="AB101" s="21"/>
      <c r="AC101" s="13">
        <v>1</v>
      </c>
      <c r="AD101" s="13" t="s">
        <v>1883</v>
      </c>
      <c r="AE101" s="13">
        <v>2</v>
      </c>
      <c r="AF101" s="13" t="s">
        <v>1884</v>
      </c>
      <c r="AG101" s="13">
        <v>2</v>
      </c>
      <c r="AH101" s="13" t="s">
        <v>1885</v>
      </c>
      <c r="AI101" s="13">
        <v>2</v>
      </c>
      <c r="AJ101" s="60">
        <v>42462</v>
      </c>
      <c r="AK101" s="21"/>
      <c r="AL101" s="21"/>
      <c r="AM101" s="13"/>
      <c r="AN101" s="13"/>
      <c r="AO101" s="21"/>
      <c r="AP101" s="21"/>
      <c r="AQ101" s="21"/>
      <c r="AR101" s="13" t="s">
        <v>530</v>
      </c>
      <c r="AS101" s="60">
        <v>42431</v>
      </c>
      <c r="AT101" s="13">
        <v>3</v>
      </c>
      <c r="AU101" s="21"/>
      <c r="AV101" s="21"/>
      <c r="AW101" s="21"/>
      <c r="AX101" s="21"/>
      <c r="AY101" s="13"/>
      <c r="AZ101" s="13"/>
      <c r="BA101" s="21"/>
      <c r="BB101" s="21"/>
      <c r="BC101" s="21"/>
      <c r="BD101" s="13" t="s">
        <v>530</v>
      </c>
      <c r="BE101" s="60">
        <v>42431</v>
      </c>
      <c r="BF101" s="13">
        <v>3</v>
      </c>
      <c r="BG101" s="21"/>
      <c r="BH101" s="13">
        <v>2</v>
      </c>
      <c r="BI101" s="21"/>
      <c r="BJ101" s="21"/>
      <c r="BK101" s="13"/>
      <c r="BL101" s="13"/>
      <c r="BM101" s="21"/>
      <c r="BN101" s="21"/>
      <c r="BO101" s="21"/>
      <c r="BP101" s="13">
        <v>4</v>
      </c>
      <c r="BQ101" s="21"/>
      <c r="BR101" s="21"/>
      <c r="BS101" s="21"/>
      <c r="BT101" s="21"/>
      <c r="BU101" s="21"/>
      <c r="BV101" s="21"/>
      <c r="BW101" s="21"/>
      <c r="BX101" s="21"/>
      <c r="BY101" s="21"/>
      <c r="BZ101" s="13"/>
      <c r="CA101" s="21"/>
      <c r="CB101" s="21"/>
      <c r="CC101" s="21"/>
      <c r="CD101" s="21"/>
      <c r="CE101" s="21"/>
      <c r="CF101" s="21"/>
      <c r="CG101" s="21"/>
      <c r="CH101" s="21"/>
      <c r="CI101" s="21"/>
      <c r="CJ101" s="21"/>
      <c r="CK101" s="13"/>
      <c r="CL101" s="21"/>
      <c r="CM101" s="21"/>
      <c r="CN101" s="21"/>
      <c r="CO101" s="21"/>
      <c r="CP101" s="21"/>
      <c r="CQ101" s="21"/>
      <c r="CR101" s="21"/>
      <c r="CS101" s="21"/>
      <c r="CT101" s="21"/>
      <c r="CU101" s="21"/>
      <c r="CV101" s="13"/>
      <c r="CW101" s="21"/>
      <c r="CX101" s="21"/>
      <c r="CY101" s="21"/>
      <c r="CZ101" s="13">
        <v>1</v>
      </c>
      <c r="DA101" s="21"/>
      <c r="DB101" s="21"/>
      <c r="DC101" s="13">
        <v>2010</v>
      </c>
      <c r="DD101" s="21"/>
      <c r="DE101" s="13">
        <v>99</v>
      </c>
      <c r="DF101" s="13" t="s">
        <v>1886</v>
      </c>
      <c r="DG101" s="13">
        <v>2</v>
      </c>
      <c r="DH101" s="13">
        <v>4</v>
      </c>
      <c r="DI101" s="21"/>
      <c r="DJ101" s="21"/>
      <c r="DK101" s="21"/>
      <c r="DL101" s="21"/>
      <c r="DM101" s="21"/>
      <c r="DN101" s="21"/>
      <c r="DO101" s="13" t="s">
        <v>394</v>
      </c>
      <c r="DP101" s="21"/>
      <c r="DQ101" s="21"/>
      <c r="DR101" s="13"/>
      <c r="DS101" s="21"/>
      <c r="DT101" s="21"/>
      <c r="DU101" s="21"/>
      <c r="DV101" s="13"/>
      <c r="DW101" s="21"/>
      <c r="DX101" s="21"/>
      <c r="DY101" s="21"/>
      <c r="DZ101" s="21"/>
      <c r="EA101" s="21"/>
      <c r="EB101" s="13">
        <v>1</v>
      </c>
      <c r="EC101" s="60">
        <v>42430</v>
      </c>
      <c r="ED101" s="13" t="s">
        <v>1887</v>
      </c>
      <c r="EE101" s="13">
        <v>2</v>
      </c>
      <c r="EF101" s="21"/>
      <c r="EG101" s="13">
        <v>2</v>
      </c>
      <c r="EH101" s="13">
        <v>2</v>
      </c>
      <c r="EI101" s="21"/>
      <c r="EJ101" s="13">
        <v>2</v>
      </c>
      <c r="EK101" s="21"/>
      <c r="EL101" s="21"/>
      <c r="EM101" s="13">
        <v>2</v>
      </c>
      <c r="EN101" s="13">
        <v>2</v>
      </c>
      <c r="EO101" s="13">
        <v>4</v>
      </c>
      <c r="EP101" s="13">
        <v>2</v>
      </c>
    </row>
    <row r="102" spans="1:146" ht="25.5" x14ac:dyDescent="0.2">
      <c r="A102" s="12">
        <v>266</v>
      </c>
      <c r="B102" s="59">
        <v>42633.453564814816</v>
      </c>
      <c r="C102" s="13" t="s">
        <v>336</v>
      </c>
      <c r="D102" s="13" t="s">
        <v>1888</v>
      </c>
      <c r="E102" s="13" t="s">
        <v>1889</v>
      </c>
      <c r="F102" s="13">
        <v>2</v>
      </c>
      <c r="G102" s="13" t="s">
        <v>611</v>
      </c>
      <c r="H102" s="13" t="s">
        <v>1890</v>
      </c>
      <c r="I102" s="21"/>
      <c r="J102" s="14">
        <v>355692604303</v>
      </c>
      <c r="K102" s="13"/>
      <c r="L102" s="13"/>
      <c r="M102" s="13" t="s">
        <v>359</v>
      </c>
      <c r="N102" s="13" t="s">
        <v>1891</v>
      </c>
      <c r="O102" s="13">
        <v>2</v>
      </c>
      <c r="P102" s="50" t="s">
        <v>1892</v>
      </c>
      <c r="Q102" s="13" t="s">
        <v>1347</v>
      </c>
      <c r="R102" s="13">
        <v>60</v>
      </c>
      <c r="S102" s="13">
        <v>1024</v>
      </c>
      <c r="T102" s="13" t="s">
        <v>363</v>
      </c>
      <c r="U102" s="13" t="s">
        <v>364</v>
      </c>
      <c r="V102" s="60">
        <v>42401</v>
      </c>
      <c r="W102" s="60">
        <v>42461</v>
      </c>
      <c r="X102" s="21"/>
      <c r="Y102" s="13">
        <v>1</v>
      </c>
      <c r="Z102" s="21"/>
      <c r="AA102" s="13">
        <v>999</v>
      </c>
      <c r="AB102" s="21"/>
      <c r="AC102" s="13">
        <v>1</v>
      </c>
      <c r="AD102" s="21"/>
      <c r="AE102" s="13">
        <v>2</v>
      </c>
      <c r="AF102" s="13" t="s">
        <v>1893</v>
      </c>
      <c r="AG102" s="13">
        <v>2</v>
      </c>
      <c r="AH102" s="13" t="s">
        <v>369</v>
      </c>
      <c r="AI102" s="13">
        <v>2</v>
      </c>
      <c r="AJ102" s="61">
        <v>38047</v>
      </c>
      <c r="AK102" s="21"/>
      <c r="AL102" s="13" t="s">
        <v>530</v>
      </c>
      <c r="AM102" s="13">
        <v>3</v>
      </c>
      <c r="AN102" s="13">
        <v>3</v>
      </c>
      <c r="AO102" s="21"/>
      <c r="AP102" s="21"/>
      <c r="AQ102" s="21"/>
      <c r="AR102" s="21"/>
      <c r="AS102" s="13"/>
      <c r="AT102" s="13"/>
      <c r="AU102" s="21"/>
      <c r="AV102" s="21"/>
      <c r="AW102" s="21"/>
      <c r="AX102" s="13" t="s">
        <v>1665</v>
      </c>
      <c r="AY102" s="60">
        <v>42431</v>
      </c>
      <c r="AZ102" s="13" t="s">
        <v>1894</v>
      </c>
      <c r="BA102" s="21"/>
      <c r="BB102" s="13">
        <v>1</v>
      </c>
      <c r="BC102" s="21"/>
      <c r="BD102" s="13" t="s">
        <v>530</v>
      </c>
      <c r="BE102" s="13">
        <v>3</v>
      </c>
      <c r="BF102" s="13">
        <v>3</v>
      </c>
      <c r="BG102" s="21"/>
      <c r="BH102" s="21"/>
      <c r="BI102" s="21"/>
      <c r="BJ102" s="21"/>
      <c r="BK102" s="13"/>
      <c r="BL102" s="13"/>
      <c r="BM102" s="21"/>
      <c r="BN102" s="21"/>
      <c r="BO102" s="21"/>
      <c r="BP102" s="13">
        <v>3</v>
      </c>
      <c r="BQ102" s="21"/>
      <c r="BR102" s="13" t="s">
        <v>1066</v>
      </c>
      <c r="BS102" s="13">
        <v>999</v>
      </c>
      <c r="BT102" s="21"/>
      <c r="BU102" s="21"/>
      <c r="BV102" s="21"/>
      <c r="BW102" s="21"/>
      <c r="BX102" s="21"/>
      <c r="BY102" s="21"/>
      <c r="BZ102" s="13"/>
      <c r="CA102" s="21"/>
      <c r="CB102" s="21"/>
      <c r="CC102" s="21"/>
      <c r="CD102" s="21"/>
      <c r="CE102" s="21"/>
      <c r="CF102" s="21"/>
      <c r="CG102" s="21"/>
      <c r="CH102" s="21"/>
      <c r="CI102" s="21"/>
      <c r="CJ102" s="21"/>
      <c r="CK102" s="13"/>
      <c r="CL102" s="21"/>
      <c r="CM102" s="21"/>
      <c r="CN102" s="13" t="s">
        <v>1895</v>
      </c>
      <c r="CO102" s="13">
        <v>1</v>
      </c>
      <c r="CP102" s="21"/>
      <c r="CQ102" s="21"/>
      <c r="CR102" s="13">
        <v>1970</v>
      </c>
      <c r="CS102" s="13" t="s">
        <v>394</v>
      </c>
      <c r="CT102" s="13">
        <v>2</v>
      </c>
      <c r="CU102" s="21"/>
      <c r="CV102" s="61">
        <v>37653</v>
      </c>
      <c r="CW102" s="13">
        <v>4</v>
      </c>
      <c r="CX102" s="21"/>
      <c r="CY102" s="21"/>
      <c r="CZ102" s="21"/>
      <c r="DA102" s="21"/>
      <c r="DB102" s="21"/>
      <c r="DC102" s="21"/>
      <c r="DD102" s="21"/>
      <c r="DE102" s="21"/>
      <c r="DF102" s="21"/>
      <c r="DG102" s="13"/>
      <c r="DH102" s="21"/>
      <c r="DI102" s="21"/>
      <c r="DJ102" s="21"/>
      <c r="DK102" s="21"/>
      <c r="DL102" s="21"/>
      <c r="DM102" s="21"/>
      <c r="DN102" s="21"/>
      <c r="DO102" s="21"/>
      <c r="DP102" s="21"/>
      <c r="DQ102" s="21"/>
      <c r="DR102" s="13"/>
      <c r="DS102" s="21"/>
      <c r="DT102" s="21"/>
      <c r="DU102" s="21"/>
      <c r="DV102" s="13"/>
      <c r="DW102" s="21"/>
      <c r="DX102" s="21"/>
      <c r="DY102" s="21"/>
      <c r="DZ102" s="21"/>
      <c r="EA102" s="21"/>
      <c r="EB102" s="13">
        <v>999</v>
      </c>
      <c r="EC102" s="13"/>
      <c r="ED102" s="21"/>
      <c r="EE102" s="13">
        <v>999</v>
      </c>
      <c r="EF102" s="21"/>
      <c r="EG102" s="13">
        <v>2</v>
      </c>
      <c r="EH102" s="13">
        <v>3</v>
      </c>
      <c r="EI102" s="21"/>
      <c r="EJ102" s="13">
        <v>3</v>
      </c>
      <c r="EK102" s="13" t="s">
        <v>1896</v>
      </c>
      <c r="EL102" s="21"/>
      <c r="EM102" s="13">
        <v>999</v>
      </c>
      <c r="EN102" s="13">
        <v>2</v>
      </c>
      <c r="EO102" s="13">
        <v>4</v>
      </c>
      <c r="EP102" s="13">
        <v>2</v>
      </c>
    </row>
    <row r="103" spans="1:146" ht="25.5" x14ac:dyDescent="0.2">
      <c r="A103" s="12">
        <v>269</v>
      </c>
      <c r="B103" s="59">
        <v>42634.503807870373</v>
      </c>
      <c r="C103" s="13" t="s">
        <v>336</v>
      </c>
      <c r="D103" s="13" t="s">
        <v>1435</v>
      </c>
      <c r="E103" s="13" t="s">
        <v>1897</v>
      </c>
      <c r="F103" s="13">
        <v>1</v>
      </c>
      <c r="G103" s="13" t="s">
        <v>1898</v>
      </c>
      <c r="H103" s="13" t="s">
        <v>1899</v>
      </c>
      <c r="I103" s="21"/>
      <c r="J103" s="14">
        <f>35722409240</f>
        <v>35722409240</v>
      </c>
      <c r="K103" s="13"/>
      <c r="L103" s="13"/>
      <c r="M103" s="13" t="s">
        <v>1900</v>
      </c>
      <c r="N103" s="13" t="s">
        <v>726</v>
      </c>
      <c r="O103" s="13">
        <v>1</v>
      </c>
      <c r="P103" s="50" t="s">
        <v>1901</v>
      </c>
      <c r="Q103" s="13" t="s">
        <v>1902</v>
      </c>
      <c r="R103" s="13">
        <v>1</v>
      </c>
      <c r="S103" s="13">
        <v>1415</v>
      </c>
      <c r="T103" s="13" t="s">
        <v>1903</v>
      </c>
      <c r="U103" s="13" t="s">
        <v>467</v>
      </c>
      <c r="V103" s="13">
        <v>1</v>
      </c>
      <c r="W103" s="13">
        <v>99</v>
      </c>
      <c r="X103" s="13" t="s">
        <v>1904</v>
      </c>
      <c r="Y103" s="13">
        <v>1</v>
      </c>
      <c r="Z103" s="21"/>
      <c r="AA103" s="13">
        <v>2</v>
      </c>
      <c r="AB103" s="21"/>
      <c r="AC103" s="13">
        <v>999</v>
      </c>
      <c r="AD103" s="21"/>
      <c r="AE103" s="13">
        <v>2</v>
      </c>
      <c r="AF103" s="21"/>
      <c r="AG103" s="13">
        <v>2</v>
      </c>
      <c r="AH103" s="21"/>
      <c r="AI103" s="13">
        <v>2</v>
      </c>
      <c r="AJ103" s="13">
        <v>3</v>
      </c>
      <c r="AK103" s="21"/>
      <c r="AL103" s="21"/>
      <c r="AM103" s="13"/>
      <c r="AN103" s="13"/>
      <c r="AO103" s="21"/>
      <c r="AP103" s="21"/>
      <c r="AQ103" s="21"/>
      <c r="AR103" s="21"/>
      <c r="AS103" s="13"/>
      <c r="AT103" s="13"/>
      <c r="AU103" s="21"/>
      <c r="AV103" s="21"/>
      <c r="AW103" s="21"/>
      <c r="AX103" s="13">
        <v>70</v>
      </c>
      <c r="AY103" s="13">
        <v>1</v>
      </c>
      <c r="AZ103" s="13"/>
      <c r="BA103" s="21"/>
      <c r="BB103" s="13">
        <v>2</v>
      </c>
      <c r="BC103" s="21"/>
      <c r="BD103" s="21"/>
      <c r="BE103" s="13"/>
      <c r="BF103" s="13"/>
      <c r="BG103" s="21"/>
      <c r="BH103" s="21"/>
      <c r="BI103" s="21"/>
      <c r="BJ103" s="21"/>
      <c r="BK103" s="13"/>
      <c r="BL103" s="13"/>
      <c r="BM103" s="21"/>
      <c r="BN103" s="21"/>
      <c r="BO103" s="21"/>
      <c r="BP103" s="13">
        <v>3</v>
      </c>
      <c r="BQ103" s="21"/>
      <c r="BR103" s="21"/>
      <c r="BS103" s="21"/>
      <c r="BT103" s="21"/>
      <c r="BU103" s="21"/>
      <c r="BV103" s="21"/>
      <c r="BW103" s="21"/>
      <c r="BX103" s="21"/>
      <c r="BY103" s="21"/>
      <c r="BZ103" s="13"/>
      <c r="CA103" s="21"/>
      <c r="CB103" s="21"/>
      <c r="CC103" s="21"/>
      <c r="CD103" s="21"/>
      <c r="CE103" s="21"/>
      <c r="CF103" s="21"/>
      <c r="CG103" s="21"/>
      <c r="CH103" s="21"/>
      <c r="CI103" s="21"/>
      <c r="CJ103" s="21"/>
      <c r="CK103" s="13"/>
      <c r="CL103" s="21"/>
      <c r="CM103" s="21"/>
      <c r="CN103" s="13" t="s">
        <v>1905</v>
      </c>
      <c r="CO103" s="13">
        <v>2</v>
      </c>
      <c r="CP103" s="21"/>
      <c r="CQ103" s="21"/>
      <c r="CR103" s="21"/>
      <c r="CS103" s="21"/>
      <c r="CT103" s="13">
        <v>2</v>
      </c>
      <c r="CU103" s="21"/>
      <c r="CV103" s="13"/>
      <c r="CW103" s="21"/>
      <c r="CX103" s="21"/>
      <c r="CY103" s="21"/>
      <c r="CZ103" s="21"/>
      <c r="DA103" s="21"/>
      <c r="DB103" s="21"/>
      <c r="DC103" s="21"/>
      <c r="DD103" s="21"/>
      <c r="DE103" s="21"/>
      <c r="DF103" s="21"/>
      <c r="DG103" s="13"/>
      <c r="DH103" s="21"/>
      <c r="DI103" s="21"/>
      <c r="DJ103" s="21"/>
      <c r="DK103" s="21"/>
      <c r="DL103" s="21"/>
      <c r="DM103" s="21"/>
      <c r="DN103" s="21"/>
      <c r="DO103" s="21"/>
      <c r="DP103" s="21"/>
      <c r="DQ103" s="21"/>
      <c r="DR103" s="13"/>
      <c r="DS103" s="21"/>
      <c r="DT103" s="21"/>
      <c r="DU103" s="21"/>
      <c r="DV103" s="13"/>
      <c r="DW103" s="21"/>
      <c r="DX103" s="21"/>
      <c r="DY103" s="21"/>
      <c r="DZ103" s="21"/>
      <c r="EA103" s="21"/>
      <c r="EB103" s="13">
        <v>1</v>
      </c>
      <c r="EC103" s="13">
        <v>1</v>
      </c>
      <c r="ED103" s="21"/>
      <c r="EE103" s="13">
        <v>999</v>
      </c>
      <c r="EF103" s="21"/>
      <c r="EG103" s="13">
        <v>2</v>
      </c>
      <c r="EH103" s="13">
        <v>2</v>
      </c>
      <c r="EI103" s="21"/>
      <c r="EJ103" s="13">
        <v>2</v>
      </c>
      <c r="EK103" s="21"/>
      <c r="EL103" s="21"/>
      <c r="EM103" s="13">
        <v>3</v>
      </c>
      <c r="EN103" s="13">
        <v>999</v>
      </c>
      <c r="EO103" s="13">
        <v>4</v>
      </c>
      <c r="EP103" s="13">
        <v>2</v>
      </c>
    </row>
    <row r="104" spans="1:146" ht="25.5" x14ac:dyDescent="0.2">
      <c r="A104" s="12">
        <v>270</v>
      </c>
      <c r="B104" s="59">
        <v>42635.507615740738</v>
      </c>
      <c r="C104" s="13" t="s">
        <v>336</v>
      </c>
      <c r="D104" s="13" t="s">
        <v>1906</v>
      </c>
      <c r="E104" s="13" t="s">
        <v>1907</v>
      </c>
      <c r="F104" s="13">
        <v>1</v>
      </c>
      <c r="G104" s="13" t="s">
        <v>843</v>
      </c>
      <c r="H104" s="13" t="s">
        <v>1908</v>
      </c>
      <c r="I104" s="21"/>
      <c r="J104" s="14">
        <f>40766674168</f>
        <v>40766674168</v>
      </c>
      <c r="K104" s="13"/>
      <c r="L104" s="13"/>
      <c r="M104" s="13" t="s">
        <v>1909</v>
      </c>
      <c r="N104" s="21"/>
      <c r="O104" s="13">
        <v>2</v>
      </c>
      <c r="P104" s="50" t="s">
        <v>1910</v>
      </c>
      <c r="Q104" s="13" t="s">
        <v>1911</v>
      </c>
      <c r="R104" s="13">
        <v>1</v>
      </c>
      <c r="S104" s="13">
        <v>400084</v>
      </c>
      <c r="T104" s="13" t="s">
        <v>1912</v>
      </c>
      <c r="U104" s="13" t="s">
        <v>520</v>
      </c>
      <c r="V104" s="61">
        <v>37653</v>
      </c>
      <c r="W104" s="61">
        <v>38047</v>
      </c>
      <c r="X104" s="21"/>
      <c r="Y104" s="13">
        <v>1</v>
      </c>
      <c r="Z104" s="21"/>
      <c r="AA104" s="13">
        <v>999</v>
      </c>
      <c r="AB104" s="21"/>
      <c r="AC104" s="13">
        <v>999</v>
      </c>
      <c r="AD104" s="21"/>
      <c r="AE104" s="13">
        <v>2</v>
      </c>
      <c r="AF104" s="21"/>
      <c r="AG104" s="13">
        <v>999</v>
      </c>
      <c r="AH104" s="21"/>
      <c r="AI104" s="13">
        <v>2</v>
      </c>
      <c r="AJ104" s="13">
        <v>2</v>
      </c>
      <c r="AK104" s="21"/>
      <c r="AL104" s="21"/>
      <c r="AM104" s="13"/>
      <c r="AN104" s="13"/>
      <c r="AO104" s="21"/>
      <c r="AP104" s="21"/>
      <c r="AQ104" s="21"/>
      <c r="AR104" s="13">
        <v>1</v>
      </c>
      <c r="AS104" s="13">
        <v>1</v>
      </c>
      <c r="AT104" s="13"/>
      <c r="AU104" s="21"/>
      <c r="AV104" s="13">
        <v>1</v>
      </c>
      <c r="AW104" s="13" t="s">
        <v>1913</v>
      </c>
      <c r="AX104" s="21"/>
      <c r="AY104" s="13"/>
      <c r="AZ104" s="13"/>
      <c r="BA104" s="21"/>
      <c r="BB104" s="21"/>
      <c r="BC104" s="21"/>
      <c r="BD104" s="21"/>
      <c r="BE104" s="13"/>
      <c r="BF104" s="13"/>
      <c r="BG104" s="21"/>
      <c r="BH104" s="21"/>
      <c r="BI104" s="21"/>
      <c r="BJ104" s="21"/>
      <c r="BK104" s="13"/>
      <c r="BL104" s="13"/>
      <c r="BM104" s="21"/>
      <c r="BN104" s="21"/>
      <c r="BO104" s="21"/>
      <c r="BP104" s="13">
        <v>2</v>
      </c>
      <c r="BQ104" s="21"/>
      <c r="BR104" s="21"/>
      <c r="BS104" s="21"/>
      <c r="BT104" s="21"/>
      <c r="BU104" s="21"/>
      <c r="BV104" s="21"/>
      <c r="BW104" s="21"/>
      <c r="BX104" s="21"/>
      <c r="BY104" s="21"/>
      <c r="BZ104" s="13"/>
      <c r="CA104" s="21"/>
      <c r="CB104" s="21"/>
      <c r="CC104" s="13" t="s">
        <v>744</v>
      </c>
      <c r="CD104" s="13">
        <v>2</v>
      </c>
      <c r="CE104" s="21"/>
      <c r="CF104" s="21"/>
      <c r="CG104" s="13">
        <v>2010</v>
      </c>
      <c r="CH104" s="13" t="s">
        <v>394</v>
      </c>
      <c r="CI104" s="13" t="s">
        <v>858</v>
      </c>
      <c r="CJ104" s="21"/>
      <c r="CK104" s="13">
        <v>1</v>
      </c>
      <c r="CL104" s="13">
        <v>1</v>
      </c>
      <c r="CM104" s="21"/>
      <c r="CN104" s="21"/>
      <c r="CO104" s="21"/>
      <c r="CP104" s="21"/>
      <c r="CQ104" s="21"/>
      <c r="CR104" s="21"/>
      <c r="CS104" s="21"/>
      <c r="CT104" s="21"/>
      <c r="CU104" s="21"/>
      <c r="CV104" s="13"/>
      <c r="CW104" s="21"/>
      <c r="CX104" s="21"/>
      <c r="CY104" s="21"/>
      <c r="CZ104" s="21"/>
      <c r="DA104" s="21"/>
      <c r="DB104" s="21"/>
      <c r="DC104" s="21"/>
      <c r="DD104" s="21"/>
      <c r="DE104" s="21"/>
      <c r="DF104" s="21"/>
      <c r="DG104" s="13"/>
      <c r="DH104" s="21"/>
      <c r="DI104" s="21"/>
      <c r="DJ104" s="21"/>
      <c r="DK104" s="21"/>
      <c r="DL104" s="21"/>
      <c r="DM104" s="21"/>
      <c r="DN104" s="21"/>
      <c r="DO104" s="21"/>
      <c r="DP104" s="21"/>
      <c r="DQ104" s="21"/>
      <c r="DR104" s="13"/>
      <c r="DS104" s="21"/>
      <c r="DT104" s="21"/>
      <c r="DU104" s="21"/>
      <c r="DV104" s="13"/>
      <c r="DW104" s="21"/>
      <c r="DX104" s="21"/>
      <c r="DY104" s="21"/>
      <c r="DZ104" s="21"/>
      <c r="EA104" s="21"/>
      <c r="EB104" s="13">
        <v>1</v>
      </c>
      <c r="EC104" s="13">
        <v>3</v>
      </c>
      <c r="ED104" s="21"/>
      <c r="EE104" s="13">
        <v>1</v>
      </c>
      <c r="EF104" s="21"/>
      <c r="EG104" s="13">
        <v>1</v>
      </c>
      <c r="EH104" s="13">
        <v>3</v>
      </c>
      <c r="EI104" s="21"/>
      <c r="EJ104" s="13">
        <v>2</v>
      </c>
      <c r="EK104" s="21"/>
      <c r="EL104" s="21"/>
      <c r="EM104" s="13">
        <v>1</v>
      </c>
      <c r="EN104" s="13">
        <v>1</v>
      </c>
      <c r="EO104" s="13">
        <v>3</v>
      </c>
      <c r="EP104" s="13">
        <v>2</v>
      </c>
    </row>
    <row r="105" spans="1:146" ht="89.25" x14ac:dyDescent="0.2">
      <c r="A105" s="12">
        <v>271</v>
      </c>
      <c r="B105" s="59">
        <v>42636.286099537036</v>
      </c>
      <c r="C105" s="13" t="s">
        <v>336</v>
      </c>
      <c r="D105" s="13" t="s">
        <v>1914</v>
      </c>
      <c r="E105" s="13" t="s">
        <v>1915</v>
      </c>
      <c r="F105" s="13">
        <v>1</v>
      </c>
      <c r="G105" s="13" t="s">
        <v>1916</v>
      </c>
      <c r="H105" s="13" t="s">
        <v>1917</v>
      </c>
      <c r="I105" s="21"/>
      <c r="J105" s="14">
        <v>3552046395</v>
      </c>
      <c r="K105" s="13"/>
      <c r="L105" s="13"/>
      <c r="M105" s="13" t="s">
        <v>1918</v>
      </c>
      <c r="N105" s="13" t="s">
        <v>1919</v>
      </c>
      <c r="O105" s="13">
        <v>1</v>
      </c>
      <c r="P105" s="50" t="s">
        <v>1920</v>
      </c>
      <c r="Q105" s="13" t="s">
        <v>1921</v>
      </c>
      <c r="R105" s="13" t="s">
        <v>1922</v>
      </c>
      <c r="S105" s="13">
        <v>1013</v>
      </c>
      <c r="T105" s="13" t="s">
        <v>363</v>
      </c>
      <c r="U105" s="13" t="s">
        <v>364</v>
      </c>
      <c r="V105" s="13">
        <v>5</v>
      </c>
      <c r="W105" s="13">
        <v>4</v>
      </c>
      <c r="X105" s="21"/>
      <c r="Y105" s="13">
        <v>1</v>
      </c>
      <c r="Z105" s="21"/>
      <c r="AA105" s="13">
        <v>2</v>
      </c>
      <c r="AB105" s="21"/>
      <c r="AC105" s="13">
        <v>1</v>
      </c>
      <c r="AD105" s="13" t="s">
        <v>1923</v>
      </c>
      <c r="AE105" s="13">
        <v>2</v>
      </c>
      <c r="AF105" s="13" t="s">
        <v>1924</v>
      </c>
      <c r="AG105" s="13">
        <v>2</v>
      </c>
      <c r="AH105" s="13" t="s">
        <v>1925</v>
      </c>
      <c r="AI105" s="13">
        <v>2</v>
      </c>
      <c r="AJ105" s="13">
        <v>3</v>
      </c>
      <c r="AK105" s="21"/>
      <c r="AL105" s="13" t="s">
        <v>1926</v>
      </c>
      <c r="AM105" s="13">
        <v>1</v>
      </c>
      <c r="AN105" s="13"/>
      <c r="AO105" s="21"/>
      <c r="AP105" s="13">
        <v>2</v>
      </c>
      <c r="AQ105" s="21"/>
      <c r="AR105" s="21"/>
      <c r="AS105" s="13"/>
      <c r="AT105" s="13"/>
      <c r="AU105" s="21"/>
      <c r="AV105" s="21"/>
      <c r="AW105" s="21"/>
      <c r="AX105" s="13" t="s">
        <v>1926</v>
      </c>
      <c r="AY105" s="13">
        <v>1</v>
      </c>
      <c r="AZ105" s="13"/>
      <c r="BA105" s="21"/>
      <c r="BB105" s="13">
        <v>2</v>
      </c>
      <c r="BC105" s="21"/>
      <c r="BD105" s="21"/>
      <c r="BE105" s="13"/>
      <c r="BF105" s="13"/>
      <c r="BG105" s="21"/>
      <c r="BH105" s="21"/>
      <c r="BI105" s="21"/>
      <c r="BJ105" s="21"/>
      <c r="BK105" s="13"/>
      <c r="BL105" s="13"/>
      <c r="BM105" s="21"/>
      <c r="BN105" s="21"/>
      <c r="BO105" s="21"/>
      <c r="BP105" s="13">
        <v>3</v>
      </c>
      <c r="BQ105" s="21"/>
      <c r="BR105" s="21"/>
      <c r="BS105" s="21"/>
      <c r="BT105" s="21"/>
      <c r="BU105" s="21"/>
      <c r="BV105" s="21"/>
      <c r="BW105" s="21"/>
      <c r="BX105" s="21"/>
      <c r="BY105" s="21"/>
      <c r="BZ105" s="13"/>
      <c r="CA105" s="21"/>
      <c r="CB105" s="21"/>
      <c r="CC105" s="21"/>
      <c r="CD105" s="21"/>
      <c r="CE105" s="21"/>
      <c r="CF105" s="21"/>
      <c r="CG105" s="21"/>
      <c r="CH105" s="21"/>
      <c r="CI105" s="21"/>
      <c r="CJ105" s="21"/>
      <c r="CK105" s="13"/>
      <c r="CL105" s="21"/>
      <c r="CM105" s="21"/>
      <c r="CN105" s="13" t="s">
        <v>1927</v>
      </c>
      <c r="CO105" s="13">
        <v>2</v>
      </c>
      <c r="CP105" s="21"/>
      <c r="CQ105" s="13" t="s">
        <v>1928</v>
      </c>
      <c r="CR105" s="21"/>
      <c r="CS105" s="21"/>
      <c r="CT105" s="13">
        <v>2</v>
      </c>
      <c r="CU105" s="21"/>
      <c r="CV105" s="13">
        <v>2</v>
      </c>
      <c r="CW105" s="21"/>
      <c r="CX105" s="21"/>
      <c r="CY105" s="21"/>
      <c r="CZ105" s="21"/>
      <c r="DA105" s="21"/>
      <c r="DB105" s="21"/>
      <c r="DC105" s="21"/>
      <c r="DD105" s="21"/>
      <c r="DE105" s="21"/>
      <c r="DF105" s="21"/>
      <c r="DG105" s="13"/>
      <c r="DH105" s="21"/>
      <c r="DI105" s="21"/>
      <c r="DJ105" s="21"/>
      <c r="DK105" s="21"/>
      <c r="DL105" s="21"/>
      <c r="DM105" s="21"/>
      <c r="DN105" s="21"/>
      <c r="DO105" s="21"/>
      <c r="DP105" s="21"/>
      <c r="DQ105" s="21"/>
      <c r="DR105" s="13"/>
      <c r="DS105" s="21"/>
      <c r="DT105" s="21"/>
      <c r="DU105" s="21"/>
      <c r="DV105" s="13"/>
      <c r="DW105" s="21"/>
      <c r="DX105" s="21"/>
      <c r="DY105" s="21"/>
      <c r="DZ105" s="21"/>
      <c r="EA105" s="21"/>
      <c r="EB105" s="13">
        <v>999</v>
      </c>
      <c r="EC105" s="13"/>
      <c r="ED105" s="21"/>
      <c r="EE105" s="13">
        <v>999</v>
      </c>
      <c r="EF105" s="21"/>
      <c r="EG105" s="13">
        <v>1</v>
      </c>
      <c r="EH105" s="13">
        <v>2</v>
      </c>
      <c r="EI105" s="13" t="s">
        <v>1929</v>
      </c>
      <c r="EJ105" s="13">
        <v>2</v>
      </c>
      <c r="EK105" s="13" t="s">
        <v>1930</v>
      </c>
      <c r="EL105" s="13" t="s">
        <v>440</v>
      </c>
      <c r="EM105" s="13">
        <v>3</v>
      </c>
      <c r="EN105" s="13">
        <v>1</v>
      </c>
      <c r="EO105" s="13">
        <v>3</v>
      </c>
      <c r="EP105" s="13">
        <v>2</v>
      </c>
    </row>
    <row r="106" spans="1:146" ht="12.75" x14ac:dyDescent="0.2">
      <c r="A106" s="1"/>
      <c r="B106" s="2"/>
      <c r="C106" s="2"/>
      <c r="J106" s="10"/>
      <c r="K106" s="4"/>
      <c r="L106" s="4"/>
      <c r="V106" s="4"/>
      <c r="W106" s="4"/>
      <c r="AI106" s="4"/>
      <c r="AJ106" s="4"/>
      <c r="AM106" s="4"/>
      <c r="AN106" s="4"/>
      <c r="AS106" s="4"/>
      <c r="AT106" s="4"/>
      <c r="AY106" s="4"/>
      <c r="AZ106" s="4"/>
      <c r="BE106" s="4"/>
      <c r="BF106" s="4"/>
      <c r="BK106" s="4"/>
      <c r="BL106" s="4"/>
      <c r="BP106" s="4"/>
      <c r="BZ106" s="4"/>
      <c r="CK106" s="4"/>
      <c r="CV106" s="4"/>
      <c r="DG106" s="4"/>
      <c r="DR106" s="4"/>
      <c r="DV106" s="4"/>
      <c r="EC106" s="4"/>
    </row>
    <row r="107" spans="1:146" ht="12.75" x14ac:dyDescent="0.2">
      <c r="A107" s="1"/>
      <c r="B107" s="2"/>
      <c r="C107" s="2"/>
      <c r="J107" s="10"/>
      <c r="K107" s="4"/>
      <c r="L107" s="4"/>
      <c r="V107" s="4"/>
      <c r="W107" s="4"/>
      <c r="AI107" s="4"/>
      <c r="AJ107" s="4"/>
      <c r="AM107" s="4"/>
      <c r="AN107" s="4"/>
      <c r="AS107" s="4"/>
      <c r="AT107" s="4"/>
      <c r="AY107" s="4"/>
      <c r="AZ107" s="4"/>
      <c r="BE107" s="4"/>
      <c r="BF107" s="4"/>
      <c r="BK107" s="4"/>
      <c r="BL107" s="4"/>
      <c r="BP107" s="4"/>
      <c r="BZ107" s="4"/>
      <c r="CK107" s="4"/>
      <c r="CV107" s="4"/>
      <c r="DG107" s="4"/>
      <c r="DR107" s="4"/>
      <c r="DV107" s="4"/>
      <c r="EC107" s="4"/>
    </row>
    <row r="108" spans="1:146" ht="12.75" x14ac:dyDescent="0.2">
      <c r="A108" s="1"/>
      <c r="B108" s="2"/>
      <c r="C108" s="2"/>
      <c r="J108" s="10"/>
      <c r="K108" s="4"/>
      <c r="L108" s="4"/>
      <c r="V108" s="4"/>
      <c r="W108" s="4"/>
      <c r="AI108" s="4"/>
      <c r="AJ108" s="4"/>
      <c r="AM108" s="4"/>
      <c r="AN108" s="4"/>
      <c r="AS108" s="4"/>
      <c r="AT108" s="4"/>
      <c r="AY108" s="4"/>
      <c r="AZ108" s="4"/>
      <c r="BE108" s="4"/>
      <c r="BF108" s="4"/>
      <c r="BK108" s="4"/>
      <c r="BL108" s="4"/>
      <c r="BP108" s="4"/>
      <c r="BZ108" s="4"/>
      <c r="CK108" s="4"/>
      <c r="CV108" s="4"/>
      <c r="DG108" s="4"/>
      <c r="DR108" s="4"/>
      <c r="DV108" s="4"/>
      <c r="EC108" s="4"/>
    </row>
    <row r="109" spans="1:146" ht="12.75" x14ac:dyDescent="0.2">
      <c r="A109" s="1"/>
      <c r="B109" s="2"/>
      <c r="C109" s="2"/>
      <c r="J109" s="10"/>
      <c r="K109" s="4"/>
      <c r="L109" s="4"/>
      <c r="V109" s="4"/>
      <c r="W109" s="4"/>
      <c r="AI109" s="4"/>
      <c r="AJ109" s="4"/>
      <c r="AM109" s="4"/>
      <c r="AN109" s="4"/>
      <c r="AS109" s="4"/>
      <c r="AT109" s="4"/>
      <c r="AY109" s="4"/>
      <c r="AZ109" s="4"/>
      <c r="BE109" s="4"/>
      <c r="BF109" s="4"/>
      <c r="BK109" s="4"/>
      <c r="BL109" s="4"/>
      <c r="BP109" s="4"/>
      <c r="BZ109" s="4"/>
      <c r="CK109" s="4"/>
      <c r="CV109" s="4"/>
      <c r="DG109" s="4"/>
      <c r="DR109" s="4"/>
      <c r="DV109" s="4"/>
      <c r="EC109" s="4"/>
    </row>
    <row r="110" spans="1:146" ht="12.75" x14ac:dyDescent="0.2">
      <c r="A110" s="1"/>
      <c r="B110" s="2"/>
      <c r="C110" s="2"/>
      <c r="J110" s="10"/>
      <c r="K110" s="4"/>
      <c r="L110" s="4"/>
      <c r="V110" s="4"/>
      <c r="W110" s="4"/>
      <c r="AI110" s="4"/>
      <c r="AJ110" s="4"/>
      <c r="AM110" s="4"/>
      <c r="AN110" s="4"/>
      <c r="AS110" s="4"/>
      <c r="AT110" s="4"/>
      <c r="AY110" s="4"/>
      <c r="AZ110" s="4"/>
      <c r="BE110" s="4"/>
      <c r="BF110" s="4"/>
      <c r="BK110" s="4"/>
      <c r="BL110" s="4"/>
      <c r="BP110" s="4"/>
      <c r="BZ110" s="4"/>
      <c r="CK110" s="4"/>
      <c r="CV110" s="4"/>
      <c r="DG110" s="4"/>
      <c r="DR110" s="4"/>
      <c r="DV110" s="4"/>
      <c r="EC110" s="4"/>
    </row>
    <row r="111" spans="1:146" ht="12.75" x14ac:dyDescent="0.2">
      <c r="A111" s="1"/>
      <c r="B111" s="2"/>
      <c r="C111" s="2"/>
      <c r="J111" s="10"/>
      <c r="K111" s="4"/>
      <c r="L111" s="4"/>
      <c r="V111" s="4"/>
      <c r="W111" s="4"/>
      <c r="AI111" s="4"/>
      <c r="AJ111" s="4"/>
      <c r="AM111" s="4"/>
      <c r="AN111" s="4"/>
      <c r="AS111" s="4"/>
      <c r="AT111" s="4"/>
      <c r="AY111" s="4"/>
      <c r="AZ111" s="4"/>
      <c r="BE111" s="4"/>
      <c r="BF111" s="4"/>
      <c r="BK111" s="4"/>
      <c r="BL111" s="4"/>
      <c r="BP111" s="4"/>
      <c r="BZ111" s="4"/>
      <c r="CK111" s="4"/>
      <c r="CV111" s="4"/>
      <c r="DG111" s="4"/>
      <c r="DR111" s="4"/>
      <c r="DV111" s="4"/>
      <c r="EC111" s="4"/>
    </row>
    <row r="112" spans="1:146" ht="12.75" x14ac:dyDescent="0.2">
      <c r="A112" s="1"/>
      <c r="B112" s="2"/>
      <c r="C112" s="2"/>
      <c r="J112" s="10"/>
      <c r="K112" s="4"/>
      <c r="L112" s="4"/>
      <c r="V112" s="4"/>
      <c r="W112" s="4"/>
      <c r="AI112" s="4"/>
      <c r="AJ112" s="4"/>
      <c r="AM112" s="4"/>
      <c r="AN112" s="4"/>
      <c r="AS112" s="4"/>
      <c r="AT112" s="4"/>
      <c r="AY112" s="4"/>
      <c r="AZ112" s="4"/>
      <c r="BE112" s="4"/>
      <c r="BF112" s="4"/>
      <c r="BK112" s="4"/>
      <c r="BL112" s="4"/>
      <c r="BP112" s="4"/>
      <c r="BZ112" s="4"/>
      <c r="CK112" s="4"/>
      <c r="CV112" s="4"/>
      <c r="DG112" s="4"/>
      <c r="DR112" s="4"/>
      <c r="DV112" s="4"/>
      <c r="EC112" s="4"/>
    </row>
    <row r="113" spans="1:133" ht="12.75" x14ac:dyDescent="0.2">
      <c r="A113" s="1"/>
      <c r="B113" s="2"/>
      <c r="C113" s="2"/>
      <c r="J113" s="10"/>
      <c r="K113" s="4"/>
      <c r="L113" s="4"/>
      <c r="V113" s="4"/>
      <c r="W113" s="4"/>
      <c r="AI113" s="4"/>
      <c r="AJ113" s="4"/>
      <c r="AM113" s="4"/>
      <c r="AN113" s="4"/>
      <c r="AS113" s="4"/>
      <c r="AT113" s="4"/>
      <c r="AY113" s="4"/>
      <c r="AZ113" s="4"/>
      <c r="BE113" s="4"/>
      <c r="BF113" s="4"/>
      <c r="BK113" s="4"/>
      <c r="BL113" s="4"/>
      <c r="BP113" s="4"/>
      <c r="BZ113" s="4"/>
      <c r="CK113" s="4"/>
      <c r="CV113" s="4"/>
      <c r="DG113" s="4"/>
      <c r="DR113" s="4"/>
      <c r="DV113" s="4"/>
      <c r="EC113" s="4"/>
    </row>
    <row r="114" spans="1:133" ht="12.75" x14ac:dyDescent="0.2">
      <c r="A114" s="1"/>
      <c r="B114" s="2"/>
      <c r="C114" s="2"/>
      <c r="J114" s="10"/>
      <c r="K114" s="4"/>
      <c r="L114" s="4"/>
      <c r="V114" s="4"/>
      <c r="W114" s="4"/>
      <c r="AI114" s="4"/>
      <c r="AJ114" s="4"/>
      <c r="AM114" s="4"/>
      <c r="AN114" s="4"/>
      <c r="AS114" s="4"/>
      <c r="AT114" s="4"/>
      <c r="AY114" s="4"/>
      <c r="AZ114" s="4"/>
      <c r="BE114" s="4"/>
      <c r="BF114" s="4"/>
      <c r="BK114" s="4"/>
      <c r="BL114" s="4"/>
      <c r="BP114" s="4"/>
      <c r="BZ114" s="4"/>
      <c r="CK114" s="4"/>
      <c r="CV114" s="4"/>
      <c r="DG114" s="4"/>
      <c r="DR114" s="4"/>
      <c r="DV114" s="4"/>
      <c r="EC114" s="4"/>
    </row>
    <row r="115" spans="1:133" ht="12.75" x14ac:dyDescent="0.2">
      <c r="A115" s="1"/>
      <c r="B115" s="2"/>
      <c r="C115" s="2"/>
      <c r="J115" s="10"/>
      <c r="K115" s="4"/>
      <c r="L115" s="4"/>
      <c r="V115" s="4"/>
      <c r="W115" s="4"/>
      <c r="AI115" s="4"/>
      <c r="AJ115" s="4"/>
      <c r="AM115" s="4"/>
      <c r="AN115" s="4"/>
      <c r="AS115" s="4"/>
      <c r="AT115" s="4"/>
      <c r="AY115" s="4"/>
      <c r="AZ115" s="4"/>
      <c r="BE115" s="4"/>
      <c r="BF115" s="4"/>
      <c r="BK115" s="4"/>
      <c r="BL115" s="4"/>
      <c r="BP115" s="4"/>
      <c r="BZ115" s="4"/>
      <c r="CK115" s="4"/>
      <c r="CV115" s="4"/>
      <c r="DG115" s="4"/>
      <c r="DR115" s="4"/>
      <c r="DV115" s="4"/>
      <c r="EC115" s="4"/>
    </row>
    <row r="116" spans="1:133" ht="12.75" x14ac:dyDescent="0.2">
      <c r="A116" s="1"/>
      <c r="B116" s="2"/>
      <c r="C116" s="2"/>
      <c r="J116" s="10"/>
      <c r="K116" s="4"/>
      <c r="L116" s="4"/>
      <c r="V116" s="4"/>
      <c r="W116" s="4"/>
      <c r="AI116" s="4"/>
      <c r="AJ116" s="4"/>
      <c r="AM116" s="4"/>
      <c r="AN116" s="4"/>
      <c r="AS116" s="4"/>
      <c r="AT116" s="4"/>
      <c r="AY116" s="4"/>
      <c r="AZ116" s="4"/>
      <c r="BE116" s="4"/>
      <c r="BF116" s="4"/>
      <c r="BK116" s="4"/>
      <c r="BL116" s="4"/>
      <c r="BP116" s="4"/>
      <c r="BZ116" s="4"/>
      <c r="CK116" s="4"/>
      <c r="CV116" s="4"/>
      <c r="DG116" s="4"/>
      <c r="DR116" s="4"/>
      <c r="DV116" s="4"/>
      <c r="EC116" s="4"/>
    </row>
    <row r="117" spans="1:133" ht="12.75" x14ac:dyDescent="0.2">
      <c r="A117" s="1"/>
      <c r="B117" s="2"/>
      <c r="C117" s="2"/>
      <c r="J117" s="10"/>
      <c r="K117" s="4"/>
      <c r="L117" s="4"/>
      <c r="V117" s="4"/>
      <c r="W117" s="4"/>
      <c r="AI117" s="4"/>
      <c r="AJ117" s="4"/>
      <c r="AM117" s="4"/>
      <c r="AN117" s="4"/>
      <c r="AS117" s="4"/>
      <c r="AT117" s="4"/>
      <c r="AY117" s="4"/>
      <c r="AZ117" s="4"/>
      <c r="BE117" s="4"/>
      <c r="BF117" s="4"/>
      <c r="BK117" s="4"/>
      <c r="BL117" s="4"/>
      <c r="BP117" s="4"/>
      <c r="BZ117" s="4"/>
      <c r="CK117" s="4"/>
      <c r="CV117" s="4"/>
      <c r="DG117" s="4"/>
      <c r="DR117" s="4"/>
      <c r="DV117" s="4"/>
      <c r="EC117" s="4"/>
    </row>
    <row r="118" spans="1:133" ht="12.75" x14ac:dyDescent="0.2">
      <c r="A118" s="1"/>
      <c r="B118" s="2"/>
      <c r="C118" s="2"/>
      <c r="J118" s="10"/>
      <c r="K118" s="4"/>
      <c r="L118" s="4"/>
      <c r="V118" s="4"/>
      <c r="W118" s="4"/>
      <c r="AI118" s="4"/>
      <c r="AJ118" s="4"/>
      <c r="AM118" s="4"/>
      <c r="AN118" s="4"/>
      <c r="AS118" s="4"/>
      <c r="AT118" s="4"/>
      <c r="AY118" s="4"/>
      <c r="AZ118" s="4"/>
      <c r="BE118" s="4"/>
      <c r="BF118" s="4"/>
      <c r="BK118" s="4"/>
      <c r="BL118" s="4"/>
      <c r="BP118" s="4"/>
      <c r="BZ118" s="4"/>
      <c r="CK118" s="4"/>
      <c r="CV118" s="4"/>
      <c r="DG118" s="4"/>
      <c r="DR118" s="4"/>
      <c r="DV118" s="4"/>
      <c r="EC118" s="4"/>
    </row>
    <row r="119" spans="1:133" ht="12.75" x14ac:dyDescent="0.2">
      <c r="A119" s="1"/>
      <c r="B119" s="2"/>
      <c r="C119" s="2"/>
      <c r="J119" s="10"/>
      <c r="K119" s="4"/>
      <c r="L119" s="4"/>
      <c r="V119" s="4"/>
      <c r="W119" s="4"/>
      <c r="AI119" s="4"/>
      <c r="AJ119" s="4"/>
      <c r="AM119" s="4"/>
      <c r="AN119" s="4"/>
      <c r="AS119" s="4"/>
      <c r="AT119" s="4"/>
      <c r="AY119" s="4"/>
      <c r="AZ119" s="4"/>
      <c r="BE119" s="4"/>
      <c r="BF119" s="4"/>
      <c r="BK119" s="4"/>
      <c r="BL119" s="4"/>
      <c r="BP119" s="4"/>
      <c r="BZ119" s="4"/>
      <c r="CK119" s="4"/>
      <c r="CV119" s="4"/>
      <c r="DG119" s="4"/>
      <c r="DR119" s="4"/>
      <c r="DV119" s="4"/>
      <c r="EC119" s="4"/>
    </row>
    <row r="120" spans="1:133" ht="12.75" x14ac:dyDescent="0.2">
      <c r="A120" s="1"/>
      <c r="B120" s="2"/>
      <c r="C120" s="2"/>
      <c r="J120" s="10"/>
      <c r="K120" s="4"/>
      <c r="L120" s="4"/>
      <c r="V120" s="4"/>
      <c r="W120" s="4"/>
      <c r="AI120" s="4"/>
      <c r="AJ120" s="4"/>
      <c r="AM120" s="4"/>
      <c r="AN120" s="4"/>
      <c r="AS120" s="4"/>
      <c r="AT120" s="4"/>
      <c r="AY120" s="4"/>
      <c r="AZ120" s="4"/>
      <c r="BE120" s="4"/>
      <c r="BF120" s="4"/>
      <c r="BK120" s="4"/>
      <c r="BL120" s="4"/>
      <c r="BP120" s="4"/>
      <c r="BZ120" s="4"/>
      <c r="CK120" s="4"/>
      <c r="CV120" s="4"/>
      <c r="DG120" s="4"/>
      <c r="DR120" s="4"/>
      <c r="DV120" s="4"/>
      <c r="EC120" s="4"/>
    </row>
    <row r="121" spans="1:133" ht="12.75" x14ac:dyDescent="0.2">
      <c r="A121" s="1"/>
      <c r="B121" s="2"/>
      <c r="C121" s="2"/>
      <c r="J121" s="10"/>
      <c r="K121" s="4"/>
      <c r="L121" s="4"/>
      <c r="V121" s="4"/>
      <c r="W121" s="4"/>
      <c r="AI121" s="4"/>
      <c r="AJ121" s="4"/>
      <c r="AM121" s="4"/>
      <c r="AN121" s="4"/>
      <c r="AS121" s="4"/>
      <c r="AT121" s="4"/>
      <c r="AY121" s="4"/>
      <c r="AZ121" s="4"/>
      <c r="BE121" s="4"/>
      <c r="BF121" s="4"/>
      <c r="BK121" s="4"/>
      <c r="BL121" s="4"/>
      <c r="BP121" s="4"/>
      <c r="BZ121" s="4"/>
      <c r="CK121" s="4"/>
      <c r="CV121" s="4"/>
      <c r="DG121" s="4"/>
      <c r="DR121" s="4"/>
      <c r="DV121" s="4"/>
      <c r="EC121" s="4"/>
    </row>
    <row r="122" spans="1:133" ht="12.75" x14ac:dyDescent="0.2">
      <c r="A122" s="1"/>
      <c r="B122" s="2"/>
      <c r="C122" s="2"/>
      <c r="J122" s="10"/>
      <c r="K122" s="4"/>
      <c r="L122" s="4"/>
      <c r="V122" s="4"/>
      <c r="W122" s="4"/>
      <c r="AI122" s="4"/>
      <c r="AJ122" s="4"/>
      <c r="AM122" s="4"/>
      <c r="AN122" s="4"/>
      <c r="AS122" s="4"/>
      <c r="AT122" s="4"/>
      <c r="AY122" s="4"/>
      <c r="AZ122" s="4"/>
      <c r="BE122" s="4"/>
      <c r="BF122" s="4"/>
      <c r="BK122" s="4"/>
      <c r="BL122" s="4"/>
      <c r="BP122" s="4"/>
      <c r="BZ122" s="4"/>
      <c r="CK122" s="4"/>
      <c r="CV122" s="4"/>
      <c r="DG122" s="4"/>
      <c r="DR122" s="4"/>
      <c r="DV122" s="4"/>
      <c r="EC122" s="4"/>
    </row>
    <row r="123" spans="1:133" ht="12.75" x14ac:dyDescent="0.2">
      <c r="A123" s="1"/>
      <c r="B123" s="2"/>
      <c r="C123" s="2"/>
      <c r="J123" s="10"/>
      <c r="K123" s="4"/>
      <c r="L123" s="4"/>
      <c r="V123" s="4"/>
      <c r="W123" s="4"/>
      <c r="AI123" s="4"/>
      <c r="AJ123" s="4"/>
      <c r="AM123" s="4"/>
      <c r="AN123" s="4"/>
      <c r="AS123" s="4"/>
      <c r="AT123" s="4"/>
      <c r="AY123" s="4"/>
      <c r="AZ123" s="4"/>
      <c r="BE123" s="4"/>
      <c r="BF123" s="4"/>
      <c r="BK123" s="4"/>
      <c r="BL123" s="4"/>
      <c r="BP123" s="4"/>
      <c r="BZ123" s="4"/>
      <c r="CK123" s="4"/>
      <c r="CV123" s="4"/>
      <c r="DG123" s="4"/>
      <c r="DR123" s="4"/>
      <c r="DV123" s="4"/>
      <c r="EC123" s="4"/>
    </row>
    <row r="124" spans="1:133" ht="12.75" x14ac:dyDescent="0.2">
      <c r="A124" s="1"/>
      <c r="B124" s="2"/>
      <c r="C124" s="2"/>
      <c r="J124" s="10"/>
      <c r="K124" s="4"/>
      <c r="L124" s="4"/>
      <c r="V124" s="4"/>
      <c r="W124" s="4"/>
      <c r="AI124" s="4"/>
      <c r="AJ124" s="4"/>
      <c r="AM124" s="4"/>
      <c r="AN124" s="4"/>
      <c r="AS124" s="4"/>
      <c r="AT124" s="4"/>
      <c r="AY124" s="4"/>
      <c r="AZ124" s="4"/>
      <c r="BE124" s="4"/>
      <c r="BF124" s="4"/>
      <c r="BK124" s="4"/>
      <c r="BL124" s="4"/>
      <c r="BP124" s="4"/>
      <c r="BZ124" s="4"/>
      <c r="CK124" s="4"/>
      <c r="CV124" s="4"/>
      <c r="DG124" s="4"/>
      <c r="DR124" s="4"/>
      <c r="DV124" s="4"/>
      <c r="EC124" s="4"/>
    </row>
    <row r="125" spans="1:133" ht="12.75" x14ac:dyDescent="0.2">
      <c r="A125" s="1"/>
      <c r="B125" s="2"/>
      <c r="C125" s="2"/>
      <c r="J125" s="10"/>
      <c r="K125" s="4"/>
      <c r="L125" s="4"/>
      <c r="V125" s="4"/>
      <c r="W125" s="4"/>
      <c r="AI125" s="4"/>
      <c r="AJ125" s="4"/>
      <c r="AM125" s="4"/>
      <c r="AN125" s="4"/>
      <c r="AS125" s="4"/>
      <c r="AT125" s="4"/>
      <c r="AY125" s="4"/>
      <c r="AZ125" s="4"/>
      <c r="BE125" s="4"/>
      <c r="BF125" s="4"/>
      <c r="BK125" s="4"/>
      <c r="BL125" s="4"/>
      <c r="BP125" s="4"/>
      <c r="BZ125" s="4"/>
      <c r="CK125" s="4"/>
      <c r="CV125" s="4"/>
      <c r="DG125" s="4"/>
      <c r="DR125" s="4"/>
      <c r="DV125" s="4"/>
      <c r="EC125" s="4"/>
    </row>
    <row r="126" spans="1:133" ht="12.75" x14ac:dyDescent="0.2">
      <c r="A126" s="1"/>
      <c r="B126" s="2"/>
      <c r="C126" s="2"/>
      <c r="J126" s="10"/>
      <c r="K126" s="4"/>
      <c r="L126" s="4"/>
      <c r="V126" s="4"/>
      <c r="W126" s="4"/>
      <c r="AI126" s="4"/>
      <c r="AJ126" s="4"/>
      <c r="AM126" s="4"/>
      <c r="AN126" s="4"/>
      <c r="AS126" s="4"/>
      <c r="AT126" s="4"/>
      <c r="AY126" s="4"/>
      <c r="AZ126" s="4"/>
      <c r="BE126" s="4"/>
      <c r="BF126" s="4"/>
      <c r="BK126" s="4"/>
      <c r="BL126" s="4"/>
      <c r="BP126" s="4"/>
      <c r="BZ126" s="4"/>
      <c r="CK126" s="4"/>
      <c r="CV126" s="4"/>
      <c r="DG126" s="4"/>
      <c r="DR126" s="4"/>
      <c r="DV126" s="4"/>
      <c r="EC126" s="4"/>
    </row>
    <row r="127" spans="1:133" ht="12.75" x14ac:dyDescent="0.2">
      <c r="A127" s="1"/>
      <c r="B127" s="2"/>
      <c r="C127" s="2"/>
      <c r="J127" s="10"/>
      <c r="K127" s="4"/>
      <c r="L127" s="4"/>
      <c r="V127" s="4"/>
      <c r="W127" s="4"/>
      <c r="AI127" s="4"/>
      <c r="AJ127" s="4"/>
      <c r="AM127" s="4"/>
      <c r="AN127" s="4"/>
      <c r="AS127" s="4"/>
      <c r="AT127" s="4"/>
      <c r="AY127" s="4"/>
      <c r="AZ127" s="4"/>
      <c r="BE127" s="4"/>
      <c r="BF127" s="4"/>
      <c r="BK127" s="4"/>
      <c r="BL127" s="4"/>
      <c r="BP127" s="4"/>
      <c r="BZ127" s="4"/>
      <c r="CK127" s="4"/>
      <c r="CV127" s="4"/>
      <c r="DG127" s="4"/>
      <c r="DR127" s="4"/>
      <c r="DV127" s="4"/>
      <c r="EC127" s="4"/>
    </row>
    <row r="128" spans="1:133" ht="12.75" x14ac:dyDescent="0.2">
      <c r="A128" s="1"/>
      <c r="B128" s="2"/>
      <c r="C128" s="2"/>
      <c r="J128" s="10"/>
      <c r="K128" s="4"/>
      <c r="L128" s="4"/>
      <c r="V128" s="4"/>
      <c r="W128" s="4"/>
      <c r="AI128" s="4"/>
      <c r="AJ128" s="4"/>
      <c r="AM128" s="4"/>
      <c r="AN128" s="4"/>
      <c r="AS128" s="4"/>
      <c r="AT128" s="4"/>
      <c r="AY128" s="4"/>
      <c r="AZ128" s="4"/>
      <c r="BE128" s="4"/>
      <c r="BF128" s="4"/>
      <c r="BK128" s="4"/>
      <c r="BL128" s="4"/>
      <c r="BP128" s="4"/>
      <c r="BZ128" s="4"/>
      <c r="CK128" s="4"/>
      <c r="CV128" s="4"/>
      <c r="DG128" s="4"/>
      <c r="DR128" s="4"/>
      <c r="DV128" s="4"/>
      <c r="EC128" s="4"/>
    </row>
    <row r="129" spans="1:133" ht="12.75" x14ac:dyDescent="0.2">
      <c r="A129" s="1"/>
      <c r="B129" s="2"/>
      <c r="C129" s="2"/>
      <c r="J129" s="10"/>
      <c r="K129" s="4"/>
      <c r="L129" s="4"/>
      <c r="V129" s="4"/>
      <c r="W129" s="4"/>
      <c r="AI129" s="4"/>
      <c r="AJ129" s="4"/>
      <c r="AM129" s="4"/>
      <c r="AN129" s="4"/>
      <c r="AS129" s="4"/>
      <c r="AT129" s="4"/>
      <c r="AY129" s="4"/>
      <c r="AZ129" s="4"/>
      <c r="BE129" s="4"/>
      <c r="BF129" s="4"/>
      <c r="BK129" s="4"/>
      <c r="BL129" s="4"/>
      <c r="BP129" s="4"/>
      <c r="BZ129" s="4"/>
      <c r="CK129" s="4"/>
      <c r="CV129" s="4"/>
      <c r="DG129" s="4"/>
      <c r="DR129" s="4"/>
      <c r="DV129" s="4"/>
      <c r="EC129" s="4"/>
    </row>
    <row r="130" spans="1:133" ht="12.75" x14ac:dyDescent="0.2">
      <c r="A130" s="1"/>
      <c r="B130" s="2"/>
      <c r="C130" s="2"/>
      <c r="J130" s="10"/>
      <c r="K130" s="4"/>
      <c r="L130" s="4"/>
      <c r="V130" s="4"/>
      <c r="W130" s="4"/>
      <c r="AI130" s="4"/>
      <c r="AJ130" s="4"/>
      <c r="AM130" s="4"/>
      <c r="AN130" s="4"/>
      <c r="AS130" s="4"/>
      <c r="AT130" s="4"/>
      <c r="AY130" s="4"/>
      <c r="AZ130" s="4"/>
      <c r="BE130" s="4"/>
      <c r="BF130" s="4"/>
      <c r="BK130" s="4"/>
      <c r="BL130" s="4"/>
      <c r="BP130" s="4"/>
      <c r="BZ130" s="4"/>
      <c r="CK130" s="4"/>
      <c r="CV130" s="4"/>
      <c r="DG130" s="4"/>
      <c r="DR130" s="4"/>
      <c r="DV130" s="4"/>
      <c r="EC130" s="4"/>
    </row>
    <row r="131" spans="1:133" ht="12.75" x14ac:dyDescent="0.2">
      <c r="A131" s="1"/>
      <c r="B131" s="2"/>
      <c r="C131" s="2"/>
      <c r="J131" s="10"/>
      <c r="K131" s="4"/>
      <c r="L131" s="4"/>
      <c r="V131" s="4"/>
      <c r="W131" s="4"/>
      <c r="AI131" s="4"/>
      <c r="AJ131" s="4"/>
      <c r="AM131" s="4"/>
      <c r="AN131" s="4"/>
      <c r="AS131" s="4"/>
      <c r="AT131" s="4"/>
      <c r="AY131" s="4"/>
      <c r="AZ131" s="4"/>
      <c r="BE131" s="4"/>
      <c r="BF131" s="4"/>
      <c r="BK131" s="4"/>
      <c r="BL131" s="4"/>
      <c r="BP131" s="4"/>
      <c r="BZ131" s="4"/>
      <c r="CK131" s="4"/>
      <c r="CV131" s="4"/>
      <c r="DG131" s="4"/>
      <c r="DR131" s="4"/>
      <c r="DV131" s="4"/>
      <c r="EC131" s="4"/>
    </row>
    <row r="132" spans="1:133" ht="12.75" x14ac:dyDescent="0.2">
      <c r="A132" s="1"/>
      <c r="B132" s="2"/>
      <c r="C132" s="2"/>
      <c r="J132" s="10"/>
      <c r="K132" s="4"/>
      <c r="L132" s="4"/>
      <c r="V132" s="4"/>
      <c r="W132" s="4"/>
      <c r="AI132" s="4"/>
      <c r="AJ132" s="4"/>
      <c r="AM132" s="4"/>
      <c r="AN132" s="4"/>
      <c r="AS132" s="4"/>
      <c r="AT132" s="4"/>
      <c r="AY132" s="4"/>
      <c r="AZ132" s="4"/>
      <c r="BE132" s="4"/>
      <c r="BF132" s="4"/>
      <c r="BK132" s="4"/>
      <c r="BL132" s="4"/>
      <c r="BP132" s="4"/>
      <c r="BZ132" s="4"/>
      <c r="CK132" s="4"/>
      <c r="CV132" s="4"/>
      <c r="DG132" s="4"/>
      <c r="DR132" s="4"/>
      <c r="DV132" s="4"/>
      <c r="EC132" s="4"/>
    </row>
    <row r="133" spans="1:133" ht="12.75" x14ac:dyDescent="0.2">
      <c r="A133" s="1"/>
      <c r="B133" s="2"/>
      <c r="C133" s="2"/>
      <c r="J133" s="10"/>
      <c r="K133" s="4"/>
      <c r="L133" s="4"/>
      <c r="V133" s="4"/>
      <c r="W133" s="4"/>
      <c r="AI133" s="4"/>
      <c r="AJ133" s="4"/>
      <c r="AM133" s="4"/>
      <c r="AN133" s="4"/>
      <c r="AS133" s="4"/>
      <c r="AT133" s="4"/>
      <c r="AY133" s="4"/>
      <c r="AZ133" s="4"/>
      <c r="BE133" s="4"/>
      <c r="BF133" s="4"/>
      <c r="BK133" s="4"/>
      <c r="BL133" s="4"/>
      <c r="BP133" s="4"/>
      <c r="BZ133" s="4"/>
      <c r="CK133" s="4"/>
      <c r="CV133" s="4"/>
      <c r="DG133" s="4"/>
      <c r="DR133" s="4"/>
      <c r="DV133" s="4"/>
      <c r="EC133" s="4"/>
    </row>
    <row r="134" spans="1:133" ht="12.75" x14ac:dyDescent="0.2">
      <c r="A134" s="1"/>
      <c r="B134" s="2"/>
      <c r="C134" s="2"/>
      <c r="J134" s="10"/>
      <c r="K134" s="4"/>
      <c r="L134" s="4"/>
      <c r="V134" s="4"/>
      <c r="W134" s="4"/>
      <c r="AI134" s="4"/>
      <c r="AJ134" s="4"/>
      <c r="AM134" s="4"/>
      <c r="AN134" s="4"/>
      <c r="AS134" s="4"/>
      <c r="AT134" s="4"/>
      <c r="AY134" s="4"/>
      <c r="AZ134" s="4"/>
      <c r="BE134" s="4"/>
      <c r="BF134" s="4"/>
      <c r="BK134" s="4"/>
      <c r="BL134" s="4"/>
      <c r="BP134" s="4"/>
      <c r="BZ134" s="4"/>
      <c r="CK134" s="4"/>
      <c r="CV134" s="4"/>
      <c r="DG134" s="4"/>
      <c r="DR134" s="4"/>
      <c r="DV134" s="4"/>
      <c r="EC134" s="4"/>
    </row>
    <row r="135" spans="1:133" ht="12.75" x14ac:dyDescent="0.2">
      <c r="A135" s="1"/>
      <c r="B135" s="2"/>
      <c r="C135" s="2"/>
      <c r="J135" s="10"/>
      <c r="K135" s="4"/>
      <c r="L135" s="4"/>
      <c r="V135" s="4"/>
      <c r="W135" s="4"/>
      <c r="AI135" s="4"/>
      <c r="AJ135" s="4"/>
      <c r="AM135" s="4"/>
      <c r="AN135" s="4"/>
      <c r="AS135" s="4"/>
      <c r="AT135" s="4"/>
      <c r="AY135" s="4"/>
      <c r="AZ135" s="4"/>
      <c r="BE135" s="4"/>
      <c r="BF135" s="4"/>
      <c r="BK135" s="4"/>
      <c r="BL135" s="4"/>
      <c r="BP135" s="4"/>
      <c r="BZ135" s="4"/>
      <c r="CK135" s="4"/>
      <c r="CV135" s="4"/>
      <c r="DG135" s="4"/>
      <c r="DR135" s="4"/>
      <c r="DV135" s="4"/>
      <c r="EC135" s="4"/>
    </row>
    <row r="136" spans="1:133" ht="12.75" x14ac:dyDescent="0.2">
      <c r="A136" s="1"/>
      <c r="B136" s="2"/>
      <c r="C136" s="2"/>
      <c r="J136" s="10"/>
      <c r="K136" s="4"/>
      <c r="L136" s="4"/>
      <c r="V136" s="4"/>
      <c r="W136" s="4"/>
      <c r="AI136" s="4"/>
      <c r="AJ136" s="4"/>
      <c r="AM136" s="4"/>
      <c r="AN136" s="4"/>
      <c r="AS136" s="4"/>
      <c r="AT136" s="4"/>
      <c r="AY136" s="4"/>
      <c r="AZ136" s="4"/>
      <c r="BE136" s="4"/>
      <c r="BF136" s="4"/>
      <c r="BK136" s="4"/>
      <c r="BL136" s="4"/>
      <c r="BP136" s="4"/>
      <c r="BZ136" s="4"/>
      <c r="CK136" s="4"/>
      <c r="CV136" s="4"/>
      <c r="DG136" s="4"/>
      <c r="DR136" s="4"/>
      <c r="DV136" s="4"/>
      <c r="EC136" s="4"/>
    </row>
    <row r="137" spans="1:133" ht="12.75" x14ac:dyDescent="0.2">
      <c r="A137" s="1"/>
      <c r="B137" s="2"/>
      <c r="C137" s="2"/>
      <c r="J137" s="10"/>
      <c r="K137" s="4"/>
      <c r="L137" s="4"/>
      <c r="V137" s="4"/>
      <c r="W137" s="4"/>
      <c r="AI137" s="4"/>
      <c r="AJ137" s="4"/>
      <c r="AM137" s="4"/>
      <c r="AN137" s="4"/>
      <c r="AS137" s="4"/>
      <c r="AT137" s="4"/>
      <c r="AY137" s="4"/>
      <c r="AZ137" s="4"/>
      <c r="BE137" s="4"/>
      <c r="BF137" s="4"/>
      <c r="BK137" s="4"/>
      <c r="BL137" s="4"/>
      <c r="BP137" s="4"/>
      <c r="BZ137" s="4"/>
      <c r="CK137" s="4"/>
      <c r="CV137" s="4"/>
      <c r="DG137" s="4"/>
      <c r="DR137" s="4"/>
      <c r="DV137" s="4"/>
      <c r="EC137" s="4"/>
    </row>
    <row r="138" spans="1:133" ht="12.75" x14ac:dyDescent="0.2">
      <c r="A138" s="1"/>
      <c r="B138" s="2"/>
      <c r="C138" s="2"/>
      <c r="J138" s="10"/>
      <c r="K138" s="4"/>
      <c r="L138" s="4"/>
      <c r="V138" s="4"/>
      <c r="W138" s="4"/>
      <c r="AI138" s="4"/>
      <c r="AJ138" s="4"/>
      <c r="AM138" s="4"/>
      <c r="AN138" s="4"/>
      <c r="AS138" s="4"/>
      <c r="AT138" s="4"/>
      <c r="AY138" s="4"/>
      <c r="AZ138" s="4"/>
      <c r="BE138" s="4"/>
      <c r="BF138" s="4"/>
      <c r="BK138" s="4"/>
      <c r="BL138" s="4"/>
      <c r="BP138" s="4"/>
      <c r="BZ138" s="4"/>
      <c r="CK138" s="4"/>
      <c r="CV138" s="4"/>
      <c r="DG138" s="4"/>
      <c r="DR138" s="4"/>
      <c r="DV138" s="4"/>
      <c r="EC138" s="4"/>
    </row>
    <row r="139" spans="1:133" ht="12.75" x14ac:dyDescent="0.2">
      <c r="A139" s="1"/>
      <c r="B139" s="2"/>
      <c r="C139" s="2"/>
      <c r="J139" s="10"/>
      <c r="K139" s="4"/>
      <c r="L139" s="4"/>
      <c r="V139" s="4"/>
      <c r="W139" s="4"/>
      <c r="AI139" s="4"/>
      <c r="AJ139" s="4"/>
      <c r="AM139" s="4"/>
      <c r="AN139" s="4"/>
      <c r="AS139" s="4"/>
      <c r="AT139" s="4"/>
      <c r="AY139" s="4"/>
      <c r="AZ139" s="4"/>
      <c r="BE139" s="4"/>
      <c r="BF139" s="4"/>
      <c r="BK139" s="4"/>
      <c r="BL139" s="4"/>
      <c r="BP139" s="4"/>
      <c r="BZ139" s="4"/>
      <c r="CK139" s="4"/>
      <c r="CV139" s="4"/>
      <c r="DG139" s="4"/>
      <c r="DR139" s="4"/>
      <c r="DV139" s="4"/>
      <c r="EC139" s="4"/>
    </row>
    <row r="140" spans="1:133" ht="12.75" x14ac:dyDescent="0.2">
      <c r="A140" s="1"/>
      <c r="B140" s="2"/>
      <c r="C140" s="2"/>
      <c r="J140" s="10"/>
      <c r="K140" s="4"/>
      <c r="L140" s="4"/>
      <c r="V140" s="4"/>
      <c r="W140" s="4"/>
      <c r="AI140" s="4"/>
      <c r="AJ140" s="4"/>
      <c r="AM140" s="4"/>
      <c r="AN140" s="4"/>
      <c r="AS140" s="4"/>
      <c r="AT140" s="4"/>
      <c r="AY140" s="4"/>
      <c r="AZ140" s="4"/>
      <c r="BE140" s="4"/>
      <c r="BF140" s="4"/>
      <c r="BK140" s="4"/>
      <c r="BL140" s="4"/>
      <c r="BP140" s="4"/>
      <c r="BZ140" s="4"/>
      <c r="CK140" s="4"/>
      <c r="CV140" s="4"/>
      <c r="DG140" s="4"/>
      <c r="DR140" s="4"/>
      <c r="DV140" s="4"/>
      <c r="EC140" s="4"/>
    </row>
    <row r="141" spans="1:133" ht="12.75" x14ac:dyDescent="0.2">
      <c r="A141" s="1"/>
      <c r="B141" s="2"/>
      <c r="C141" s="2"/>
      <c r="J141" s="10"/>
      <c r="K141" s="4"/>
      <c r="L141" s="4"/>
      <c r="V141" s="4"/>
      <c r="W141" s="4"/>
      <c r="AI141" s="4"/>
      <c r="AJ141" s="4"/>
      <c r="AM141" s="4"/>
      <c r="AN141" s="4"/>
      <c r="AS141" s="4"/>
      <c r="AT141" s="4"/>
      <c r="AY141" s="4"/>
      <c r="AZ141" s="4"/>
      <c r="BE141" s="4"/>
      <c r="BF141" s="4"/>
      <c r="BK141" s="4"/>
      <c r="BL141" s="4"/>
      <c r="BP141" s="4"/>
      <c r="BZ141" s="4"/>
      <c r="CK141" s="4"/>
      <c r="CV141" s="4"/>
      <c r="DG141" s="4"/>
      <c r="DR141" s="4"/>
      <c r="DV141" s="4"/>
      <c r="EC141" s="4"/>
    </row>
    <row r="142" spans="1:133" ht="12.75" x14ac:dyDescent="0.2">
      <c r="A142" s="1"/>
      <c r="B142" s="2"/>
      <c r="C142" s="2"/>
      <c r="J142" s="10"/>
      <c r="K142" s="4"/>
      <c r="L142" s="4"/>
      <c r="V142" s="4"/>
      <c r="W142" s="4"/>
      <c r="AI142" s="4"/>
      <c r="AJ142" s="4"/>
      <c r="AM142" s="4"/>
      <c r="AN142" s="4"/>
      <c r="AS142" s="4"/>
      <c r="AT142" s="4"/>
      <c r="AY142" s="4"/>
      <c r="AZ142" s="4"/>
      <c r="BE142" s="4"/>
      <c r="BF142" s="4"/>
      <c r="BK142" s="4"/>
      <c r="BL142" s="4"/>
      <c r="BP142" s="4"/>
      <c r="BZ142" s="4"/>
      <c r="CK142" s="4"/>
      <c r="CV142" s="4"/>
      <c r="DG142" s="4"/>
      <c r="DR142" s="4"/>
      <c r="DV142" s="4"/>
      <c r="EC142" s="4"/>
    </row>
    <row r="143" spans="1:133" ht="12.75" x14ac:dyDescent="0.2">
      <c r="A143" s="1"/>
      <c r="B143" s="2"/>
      <c r="C143" s="2"/>
      <c r="J143" s="10"/>
      <c r="K143" s="4"/>
      <c r="L143" s="4"/>
      <c r="V143" s="4"/>
      <c r="W143" s="4"/>
      <c r="AI143" s="4"/>
      <c r="AJ143" s="4"/>
      <c r="AM143" s="4"/>
      <c r="AN143" s="4"/>
      <c r="AS143" s="4"/>
      <c r="AT143" s="4"/>
      <c r="AY143" s="4"/>
      <c r="AZ143" s="4"/>
      <c r="BE143" s="4"/>
      <c r="BF143" s="4"/>
      <c r="BK143" s="4"/>
      <c r="BL143" s="4"/>
      <c r="BP143" s="4"/>
      <c r="BZ143" s="4"/>
      <c r="CK143" s="4"/>
      <c r="CV143" s="4"/>
      <c r="DG143" s="4"/>
      <c r="DR143" s="4"/>
      <c r="DV143" s="4"/>
      <c r="EC143" s="4"/>
    </row>
    <row r="144" spans="1:133" ht="12.75" x14ac:dyDescent="0.2">
      <c r="A144" s="1"/>
      <c r="B144" s="2"/>
      <c r="C144" s="2"/>
      <c r="J144" s="10"/>
      <c r="K144" s="4"/>
      <c r="L144" s="4"/>
      <c r="V144" s="4"/>
      <c r="W144" s="4"/>
      <c r="AI144" s="4"/>
      <c r="AJ144" s="4"/>
      <c r="AM144" s="4"/>
      <c r="AN144" s="4"/>
      <c r="AS144" s="4"/>
      <c r="AT144" s="4"/>
      <c r="AY144" s="4"/>
      <c r="AZ144" s="4"/>
      <c r="BE144" s="4"/>
      <c r="BF144" s="4"/>
      <c r="BK144" s="4"/>
      <c r="BL144" s="4"/>
      <c r="BP144" s="4"/>
      <c r="BZ144" s="4"/>
      <c r="CK144" s="4"/>
      <c r="CV144" s="4"/>
      <c r="DG144" s="4"/>
      <c r="DR144" s="4"/>
      <c r="DV144" s="4"/>
      <c r="EC144" s="4"/>
    </row>
    <row r="145" spans="1:133" ht="12.75" x14ac:dyDescent="0.2">
      <c r="A145" s="1"/>
      <c r="B145" s="2"/>
      <c r="C145" s="2"/>
      <c r="J145" s="10"/>
      <c r="K145" s="4"/>
      <c r="L145" s="4"/>
      <c r="V145" s="4"/>
      <c r="W145" s="4"/>
      <c r="AI145" s="4"/>
      <c r="AJ145" s="4"/>
      <c r="AM145" s="4"/>
      <c r="AN145" s="4"/>
      <c r="AS145" s="4"/>
      <c r="AT145" s="4"/>
      <c r="AY145" s="4"/>
      <c r="AZ145" s="4"/>
      <c r="BE145" s="4"/>
      <c r="BF145" s="4"/>
      <c r="BK145" s="4"/>
      <c r="BL145" s="4"/>
      <c r="BP145" s="4"/>
      <c r="BZ145" s="4"/>
      <c r="CK145" s="4"/>
      <c r="CV145" s="4"/>
      <c r="DG145" s="4"/>
      <c r="DR145" s="4"/>
      <c r="DV145" s="4"/>
      <c r="EC145" s="4"/>
    </row>
    <row r="146" spans="1:133" ht="12.75" x14ac:dyDescent="0.2">
      <c r="A146" s="1"/>
      <c r="B146" s="2"/>
      <c r="C146" s="2"/>
      <c r="J146" s="10"/>
      <c r="K146" s="4"/>
      <c r="L146" s="4"/>
      <c r="V146" s="4"/>
      <c r="W146" s="4"/>
      <c r="AI146" s="4"/>
      <c r="AJ146" s="4"/>
      <c r="AM146" s="4"/>
      <c r="AN146" s="4"/>
      <c r="AS146" s="4"/>
      <c r="AT146" s="4"/>
      <c r="AY146" s="4"/>
      <c r="AZ146" s="4"/>
      <c r="BE146" s="4"/>
      <c r="BF146" s="4"/>
      <c r="BK146" s="4"/>
      <c r="BL146" s="4"/>
      <c r="BP146" s="4"/>
      <c r="BZ146" s="4"/>
      <c r="CK146" s="4"/>
      <c r="CV146" s="4"/>
      <c r="DG146" s="4"/>
      <c r="DR146" s="4"/>
      <c r="DV146" s="4"/>
      <c r="EC146" s="4"/>
    </row>
    <row r="147" spans="1:133" ht="12.75" x14ac:dyDescent="0.2">
      <c r="A147" s="1"/>
      <c r="B147" s="2"/>
      <c r="C147" s="2"/>
      <c r="J147" s="10"/>
      <c r="K147" s="4"/>
      <c r="L147" s="4"/>
      <c r="V147" s="4"/>
      <c r="W147" s="4"/>
      <c r="AI147" s="4"/>
      <c r="AJ147" s="4"/>
      <c r="AM147" s="4"/>
      <c r="AN147" s="4"/>
      <c r="AS147" s="4"/>
      <c r="AT147" s="4"/>
      <c r="AY147" s="4"/>
      <c r="AZ147" s="4"/>
      <c r="BE147" s="4"/>
      <c r="BF147" s="4"/>
      <c r="BK147" s="4"/>
      <c r="BL147" s="4"/>
      <c r="BP147" s="4"/>
      <c r="BZ147" s="4"/>
      <c r="CK147" s="4"/>
      <c r="CV147" s="4"/>
      <c r="DG147" s="4"/>
      <c r="DR147" s="4"/>
      <c r="DV147" s="4"/>
      <c r="EC147" s="4"/>
    </row>
    <row r="148" spans="1:133" ht="12.75" x14ac:dyDescent="0.2">
      <c r="A148" s="1"/>
      <c r="B148" s="2"/>
      <c r="C148" s="2"/>
      <c r="J148" s="10"/>
      <c r="K148" s="4"/>
      <c r="L148" s="4"/>
      <c r="V148" s="4"/>
      <c r="W148" s="4"/>
      <c r="AI148" s="4"/>
      <c r="AJ148" s="4"/>
      <c r="AM148" s="4"/>
      <c r="AN148" s="4"/>
      <c r="AS148" s="4"/>
      <c r="AT148" s="4"/>
      <c r="AY148" s="4"/>
      <c r="AZ148" s="4"/>
      <c r="BE148" s="4"/>
      <c r="BF148" s="4"/>
      <c r="BK148" s="4"/>
      <c r="BL148" s="4"/>
      <c r="BP148" s="4"/>
      <c r="BZ148" s="4"/>
      <c r="CK148" s="4"/>
      <c r="CV148" s="4"/>
      <c r="DG148" s="4"/>
      <c r="DR148" s="4"/>
      <c r="DV148" s="4"/>
      <c r="EC148" s="4"/>
    </row>
    <row r="149" spans="1:133" ht="12.75" x14ac:dyDescent="0.2">
      <c r="A149" s="1"/>
      <c r="B149" s="2"/>
      <c r="C149" s="2"/>
      <c r="J149" s="10"/>
      <c r="K149" s="4"/>
      <c r="L149" s="4"/>
      <c r="V149" s="4"/>
      <c r="W149" s="4"/>
      <c r="AI149" s="4"/>
      <c r="AJ149" s="4"/>
      <c r="AM149" s="4"/>
      <c r="AN149" s="4"/>
      <c r="AS149" s="4"/>
      <c r="AT149" s="4"/>
      <c r="AY149" s="4"/>
      <c r="AZ149" s="4"/>
      <c r="BE149" s="4"/>
      <c r="BF149" s="4"/>
      <c r="BK149" s="4"/>
      <c r="BL149" s="4"/>
      <c r="BP149" s="4"/>
      <c r="BZ149" s="4"/>
      <c r="CK149" s="4"/>
      <c r="CV149" s="4"/>
      <c r="DG149" s="4"/>
      <c r="DR149" s="4"/>
      <c r="DV149" s="4"/>
      <c r="EC149" s="4"/>
    </row>
    <row r="150" spans="1:133" ht="12.75" x14ac:dyDescent="0.2">
      <c r="A150" s="1"/>
      <c r="B150" s="2"/>
      <c r="C150" s="2"/>
      <c r="J150" s="10"/>
      <c r="K150" s="4"/>
      <c r="L150" s="4"/>
      <c r="V150" s="4"/>
      <c r="W150" s="4"/>
      <c r="AI150" s="4"/>
      <c r="AJ150" s="4"/>
      <c r="AM150" s="4"/>
      <c r="AN150" s="4"/>
      <c r="AS150" s="4"/>
      <c r="AT150" s="4"/>
      <c r="AY150" s="4"/>
      <c r="AZ150" s="4"/>
      <c r="BE150" s="4"/>
      <c r="BF150" s="4"/>
      <c r="BK150" s="4"/>
      <c r="BL150" s="4"/>
      <c r="BP150" s="4"/>
      <c r="BZ150" s="4"/>
      <c r="CK150" s="4"/>
      <c r="CV150" s="4"/>
      <c r="DG150" s="4"/>
      <c r="DR150" s="4"/>
      <c r="DV150" s="4"/>
      <c r="EC150" s="4"/>
    </row>
    <row r="151" spans="1:133" ht="12.75" x14ac:dyDescent="0.2">
      <c r="A151" s="1"/>
      <c r="B151" s="2"/>
      <c r="C151" s="2"/>
      <c r="J151" s="10"/>
      <c r="K151" s="4"/>
      <c r="L151" s="4"/>
      <c r="V151" s="4"/>
      <c r="W151" s="4"/>
      <c r="AI151" s="4"/>
      <c r="AJ151" s="4"/>
      <c r="AM151" s="4"/>
      <c r="AN151" s="4"/>
      <c r="AS151" s="4"/>
      <c r="AT151" s="4"/>
      <c r="AY151" s="4"/>
      <c r="AZ151" s="4"/>
      <c r="BE151" s="4"/>
      <c r="BF151" s="4"/>
      <c r="BK151" s="4"/>
      <c r="BL151" s="4"/>
      <c r="BP151" s="4"/>
      <c r="BZ151" s="4"/>
      <c r="CK151" s="4"/>
      <c r="CV151" s="4"/>
      <c r="DG151" s="4"/>
      <c r="DR151" s="4"/>
      <c r="DV151" s="4"/>
      <c r="EC151" s="4"/>
    </row>
    <row r="152" spans="1:133" ht="12.75" x14ac:dyDescent="0.2">
      <c r="A152" s="1"/>
      <c r="B152" s="2"/>
      <c r="C152" s="2"/>
      <c r="J152" s="10"/>
      <c r="K152" s="4"/>
      <c r="L152" s="4"/>
      <c r="V152" s="4"/>
      <c r="W152" s="4"/>
      <c r="AI152" s="4"/>
      <c r="AJ152" s="4"/>
      <c r="AM152" s="4"/>
      <c r="AN152" s="4"/>
      <c r="AS152" s="4"/>
      <c r="AT152" s="4"/>
      <c r="AY152" s="4"/>
      <c r="AZ152" s="4"/>
      <c r="BE152" s="4"/>
      <c r="BF152" s="4"/>
      <c r="BK152" s="4"/>
      <c r="BL152" s="4"/>
      <c r="BP152" s="4"/>
      <c r="BZ152" s="4"/>
      <c r="CK152" s="4"/>
      <c r="CV152" s="4"/>
      <c r="DG152" s="4"/>
      <c r="DR152" s="4"/>
      <c r="DV152" s="4"/>
      <c r="EC152" s="4"/>
    </row>
    <row r="153" spans="1:133" ht="12.75" x14ac:dyDescent="0.2">
      <c r="A153" s="1"/>
      <c r="B153" s="2"/>
      <c r="C153" s="2"/>
      <c r="J153" s="10"/>
      <c r="K153" s="4"/>
      <c r="L153" s="4"/>
      <c r="V153" s="4"/>
      <c r="W153" s="4"/>
      <c r="AI153" s="4"/>
      <c r="AJ153" s="4"/>
      <c r="AM153" s="4"/>
      <c r="AN153" s="4"/>
      <c r="AS153" s="4"/>
      <c r="AT153" s="4"/>
      <c r="AY153" s="4"/>
      <c r="AZ153" s="4"/>
      <c r="BE153" s="4"/>
      <c r="BF153" s="4"/>
      <c r="BK153" s="4"/>
      <c r="BL153" s="4"/>
      <c r="BP153" s="4"/>
      <c r="BZ153" s="4"/>
      <c r="CK153" s="4"/>
      <c r="CV153" s="4"/>
      <c r="DG153" s="4"/>
      <c r="DR153" s="4"/>
      <c r="DV153" s="4"/>
      <c r="EC153" s="4"/>
    </row>
    <row r="154" spans="1:133" ht="12.75" x14ac:dyDescent="0.2">
      <c r="A154" s="1"/>
      <c r="B154" s="2"/>
      <c r="C154" s="2"/>
      <c r="J154" s="10"/>
      <c r="K154" s="4"/>
      <c r="L154" s="4"/>
      <c r="V154" s="4"/>
      <c r="W154" s="4"/>
      <c r="AI154" s="4"/>
      <c r="AJ154" s="4"/>
      <c r="AM154" s="4"/>
      <c r="AN154" s="4"/>
      <c r="AS154" s="4"/>
      <c r="AT154" s="4"/>
      <c r="AY154" s="4"/>
      <c r="AZ154" s="4"/>
      <c r="BE154" s="4"/>
      <c r="BF154" s="4"/>
      <c r="BK154" s="4"/>
      <c r="BL154" s="4"/>
      <c r="BP154" s="4"/>
      <c r="BZ154" s="4"/>
      <c r="CK154" s="4"/>
      <c r="CV154" s="4"/>
      <c r="DG154" s="4"/>
      <c r="DR154" s="4"/>
      <c r="DV154" s="4"/>
      <c r="EC154" s="4"/>
    </row>
    <row r="155" spans="1:133" ht="12.75" x14ac:dyDescent="0.2">
      <c r="A155" s="1"/>
      <c r="B155" s="2"/>
      <c r="C155" s="2"/>
      <c r="J155" s="10"/>
      <c r="K155" s="4"/>
      <c r="L155" s="4"/>
      <c r="V155" s="4"/>
      <c r="W155" s="4"/>
      <c r="AI155" s="4"/>
      <c r="AJ155" s="4"/>
      <c r="AM155" s="4"/>
      <c r="AN155" s="4"/>
      <c r="AS155" s="4"/>
      <c r="AT155" s="4"/>
      <c r="AY155" s="4"/>
      <c r="AZ155" s="4"/>
      <c r="BE155" s="4"/>
      <c r="BF155" s="4"/>
      <c r="BK155" s="4"/>
      <c r="BL155" s="4"/>
      <c r="BP155" s="4"/>
      <c r="BZ155" s="4"/>
      <c r="CK155" s="4"/>
      <c r="CV155" s="4"/>
      <c r="DG155" s="4"/>
      <c r="DR155" s="4"/>
      <c r="DV155" s="4"/>
      <c r="EC155" s="4"/>
    </row>
    <row r="156" spans="1:133" ht="12.75" x14ac:dyDescent="0.2">
      <c r="A156" s="1"/>
      <c r="B156" s="2"/>
      <c r="C156" s="2"/>
      <c r="J156" s="10"/>
      <c r="K156" s="4"/>
      <c r="L156" s="4"/>
      <c r="V156" s="4"/>
      <c r="W156" s="4"/>
      <c r="AI156" s="4"/>
      <c r="AJ156" s="4"/>
      <c r="AM156" s="4"/>
      <c r="AN156" s="4"/>
      <c r="AS156" s="4"/>
      <c r="AT156" s="4"/>
      <c r="AY156" s="4"/>
      <c r="AZ156" s="4"/>
      <c r="BE156" s="4"/>
      <c r="BF156" s="4"/>
      <c r="BK156" s="4"/>
      <c r="BL156" s="4"/>
      <c r="BP156" s="4"/>
      <c r="BZ156" s="4"/>
      <c r="CK156" s="4"/>
      <c r="CV156" s="4"/>
      <c r="DG156" s="4"/>
      <c r="DR156" s="4"/>
      <c r="DV156" s="4"/>
      <c r="EC156" s="4"/>
    </row>
    <row r="157" spans="1:133" ht="12.75" x14ac:dyDescent="0.2">
      <c r="A157" s="1"/>
      <c r="B157" s="2"/>
      <c r="C157" s="2"/>
      <c r="J157" s="10"/>
      <c r="K157" s="4"/>
      <c r="L157" s="4"/>
      <c r="V157" s="4"/>
      <c r="W157" s="4"/>
      <c r="AI157" s="4"/>
      <c r="AJ157" s="4"/>
      <c r="AM157" s="4"/>
      <c r="AN157" s="4"/>
      <c r="AS157" s="4"/>
      <c r="AT157" s="4"/>
      <c r="AY157" s="4"/>
      <c r="AZ157" s="4"/>
      <c r="BE157" s="4"/>
      <c r="BF157" s="4"/>
      <c r="BK157" s="4"/>
      <c r="BL157" s="4"/>
      <c r="BP157" s="4"/>
      <c r="BZ157" s="4"/>
      <c r="CK157" s="4"/>
      <c r="CV157" s="4"/>
      <c r="DG157" s="4"/>
      <c r="DR157" s="4"/>
      <c r="DV157" s="4"/>
      <c r="EC157" s="4"/>
    </row>
    <row r="158" spans="1:133" ht="12.75" x14ac:dyDescent="0.2">
      <c r="A158" s="1"/>
      <c r="B158" s="2"/>
      <c r="C158" s="2"/>
      <c r="J158" s="10"/>
      <c r="K158" s="4"/>
      <c r="L158" s="4"/>
      <c r="V158" s="4"/>
      <c r="W158" s="4"/>
      <c r="AI158" s="4"/>
      <c r="AJ158" s="4"/>
      <c r="AM158" s="4"/>
      <c r="AN158" s="4"/>
      <c r="AS158" s="4"/>
      <c r="AT158" s="4"/>
      <c r="AY158" s="4"/>
      <c r="AZ158" s="4"/>
      <c r="BE158" s="4"/>
      <c r="BF158" s="4"/>
      <c r="BK158" s="4"/>
      <c r="BL158" s="4"/>
      <c r="BP158" s="4"/>
      <c r="BZ158" s="4"/>
      <c r="CK158" s="4"/>
      <c r="CV158" s="4"/>
      <c r="DG158" s="4"/>
      <c r="DR158" s="4"/>
      <c r="DV158" s="4"/>
      <c r="EC158" s="4"/>
    </row>
    <row r="159" spans="1:133" ht="12.75" x14ac:dyDescent="0.2">
      <c r="A159" s="1"/>
      <c r="B159" s="2"/>
      <c r="C159" s="2"/>
      <c r="J159" s="10"/>
      <c r="K159" s="4"/>
      <c r="L159" s="4"/>
      <c r="V159" s="4"/>
      <c r="W159" s="4"/>
      <c r="AI159" s="4"/>
      <c r="AJ159" s="4"/>
      <c r="AM159" s="4"/>
      <c r="AN159" s="4"/>
      <c r="AS159" s="4"/>
      <c r="AT159" s="4"/>
      <c r="AY159" s="4"/>
      <c r="AZ159" s="4"/>
      <c r="BE159" s="4"/>
      <c r="BF159" s="4"/>
      <c r="BK159" s="4"/>
      <c r="BL159" s="4"/>
      <c r="BP159" s="4"/>
      <c r="BZ159" s="4"/>
      <c r="CK159" s="4"/>
      <c r="CV159" s="4"/>
      <c r="DG159" s="4"/>
      <c r="DR159" s="4"/>
      <c r="DV159" s="4"/>
      <c r="EC159" s="4"/>
    </row>
    <row r="160" spans="1:133" ht="12.75" x14ac:dyDescent="0.2">
      <c r="A160" s="1"/>
      <c r="B160" s="2"/>
      <c r="C160" s="2"/>
      <c r="J160" s="10"/>
      <c r="K160" s="4"/>
      <c r="L160" s="4"/>
      <c r="V160" s="4"/>
      <c r="W160" s="4"/>
      <c r="AI160" s="4"/>
      <c r="AJ160" s="4"/>
      <c r="AM160" s="4"/>
      <c r="AN160" s="4"/>
      <c r="AS160" s="4"/>
      <c r="AT160" s="4"/>
      <c r="AY160" s="4"/>
      <c r="AZ160" s="4"/>
      <c r="BE160" s="4"/>
      <c r="BF160" s="4"/>
      <c r="BK160" s="4"/>
      <c r="BL160" s="4"/>
      <c r="BP160" s="4"/>
      <c r="BZ160" s="4"/>
      <c r="CK160" s="4"/>
      <c r="CV160" s="4"/>
      <c r="DG160" s="4"/>
      <c r="DR160" s="4"/>
      <c r="DV160" s="4"/>
      <c r="EC160" s="4"/>
    </row>
    <row r="161" spans="1:133" ht="12.75" x14ac:dyDescent="0.2">
      <c r="A161" s="1"/>
      <c r="B161" s="2"/>
      <c r="C161" s="2"/>
      <c r="J161" s="10"/>
      <c r="K161" s="4"/>
      <c r="L161" s="4"/>
      <c r="V161" s="4"/>
      <c r="W161" s="4"/>
      <c r="AI161" s="4"/>
      <c r="AJ161" s="4"/>
      <c r="AM161" s="4"/>
      <c r="AN161" s="4"/>
      <c r="AS161" s="4"/>
      <c r="AT161" s="4"/>
      <c r="AY161" s="4"/>
      <c r="AZ161" s="4"/>
      <c r="BE161" s="4"/>
      <c r="BF161" s="4"/>
      <c r="BK161" s="4"/>
      <c r="BL161" s="4"/>
      <c r="BP161" s="4"/>
      <c r="BZ161" s="4"/>
      <c r="CK161" s="4"/>
      <c r="CV161" s="4"/>
      <c r="DG161" s="4"/>
      <c r="DR161" s="4"/>
      <c r="DV161" s="4"/>
      <c r="EC161" s="4"/>
    </row>
    <row r="162" spans="1:133" ht="12.75" x14ac:dyDescent="0.2">
      <c r="A162" s="1"/>
      <c r="B162" s="2"/>
      <c r="C162" s="2"/>
      <c r="J162" s="10"/>
      <c r="K162" s="4"/>
      <c r="L162" s="4"/>
      <c r="V162" s="4"/>
      <c r="W162" s="4"/>
      <c r="AI162" s="4"/>
      <c r="AJ162" s="4"/>
      <c r="AM162" s="4"/>
      <c r="AN162" s="4"/>
      <c r="AS162" s="4"/>
      <c r="AT162" s="4"/>
      <c r="AY162" s="4"/>
      <c r="AZ162" s="4"/>
      <c r="BE162" s="4"/>
      <c r="BF162" s="4"/>
      <c r="BK162" s="4"/>
      <c r="BL162" s="4"/>
      <c r="BP162" s="4"/>
      <c r="BZ162" s="4"/>
      <c r="CK162" s="4"/>
      <c r="CV162" s="4"/>
      <c r="DG162" s="4"/>
      <c r="DR162" s="4"/>
      <c r="DV162" s="4"/>
      <c r="EC162" s="4"/>
    </row>
    <row r="163" spans="1:133" ht="12.75" x14ac:dyDescent="0.2">
      <c r="A163" s="1"/>
      <c r="B163" s="2"/>
      <c r="C163" s="2"/>
      <c r="J163" s="10"/>
      <c r="K163" s="4"/>
      <c r="L163" s="4"/>
      <c r="V163" s="4"/>
      <c r="W163" s="4"/>
      <c r="AI163" s="4"/>
      <c r="AJ163" s="4"/>
      <c r="AM163" s="4"/>
      <c r="AN163" s="4"/>
      <c r="AS163" s="4"/>
      <c r="AT163" s="4"/>
      <c r="AY163" s="4"/>
      <c r="AZ163" s="4"/>
      <c r="BE163" s="4"/>
      <c r="BF163" s="4"/>
      <c r="BK163" s="4"/>
      <c r="BL163" s="4"/>
      <c r="BP163" s="4"/>
      <c r="BZ163" s="4"/>
      <c r="CK163" s="4"/>
      <c r="CV163" s="4"/>
      <c r="DG163" s="4"/>
      <c r="DR163" s="4"/>
      <c r="DV163" s="4"/>
      <c r="EC163" s="4"/>
    </row>
    <row r="164" spans="1:133" ht="12.75" x14ac:dyDescent="0.2">
      <c r="A164" s="1"/>
      <c r="B164" s="2"/>
      <c r="C164" s="2"/>
      <c r="J164" s="10"/>
      <c r="K164" s="4"/>
      <c r="L164" s="4"/>
      <c r="V164" s="4"/>
      <c r="W164" s="4"/>
      <c r="AI164" s="4"/>
      <c r="AJ164" s="4"/>
      <c r="AM164" s="4"/>
      <c r="AN164" s="4"/>
      <c r="AS164" s="4"/>
      <c r="AT164" s="4"/>
      <c r="AY164" s="4"/>
      <c r="AZ164" s="4"/>
      <c r="BE164" s="4"/>
      <c r="BF164" s="4"/>
      <c r="BK164" s="4"/>
      <c r="BL164" s="4"/>
      <c r="BP164" s="4"/>
      <c r="BZ164" s="4"/>
      <c r="CK164" s="4"/>
      <c r="CV164" s="4"/>
      <c r="DG164" s="4"/>
      <c r="DR164" s="4"/>
      <c r="DV164" s="4"/>
      <c r="EC164" s="4"/>
    </row>
    <row r="165" spans="1:133" ht="12.75" x14ac:dyDescent="0.2">
      <c r="A165" s="1"/>
      <c r="B165" s="2"/>
      <c r="C165" s="2"/>
      <c r="J165" s="10"/>
      <c r="K165" s="4"/>
      <c r="L165" s="4"/>
      <c r="V165" s="4"/>
      <c r="W165" s="4"/>
      <c r="AI165" s="4"/>
      <c r="AJ165" s="4"/>
      <c r="AM165" s="4"/>
      <c r="AN165" s="4"/>
      <c r="AS165" s="4"/>
      <c r="AT165" s="4"/>
      <c r="AY165" s="4"/>
      <c r="AZ165" s="4"/>
      <c r="BE165" s="4"/>
      <c r="BF165" s="4"/>
      <c r="BK165" s="4"/>
      <c r="BL165" s="4"/>
      <c r="BP165" s="4"/>
      <c r="BZ165" s="4"/>
      <c r="CK165" s="4"/>
      <c r="CV165" s="4"/>
      <c r="DG165" s="4"/>
      <c r="DR165" s="4"/>
      <c r="DV165" s="4"/>
      <c r="EC165" s="4"/>
    </row>
    <row r="166" spans="1:133" ht="12.75" x14ac:dyDescent="0.2">
      <c r="A166" s="1"/>
      <c r="B166" s="2"/>
      <c r="C166" s="2"/>
      <c r="J166" s="10"/>
      <c r="K166" s="4"/>
      <c r="L166" s="4"/>
      <c r="V166" s="4"/>
      <c r="W166" s="4"/>
      <c r="AI166" s="4"/>
      <c r="AJ166" s="4"/>
      <c r="AM166" s="4"/>
      <c r="AN166" s="4"/>
      <c r="AS166" s="4"/>
      <c r="AT166" s="4"/>
      <c r="AY166" s="4"/>
      <c r="AZ166" s="4"/>
      <c r="BE166" s="4"/>
      <c r="BF166" s="4"/>
      <c r="BK166" s="4"/>
      <c r="BL166" s="4"/>
      <c r="BP166" s="4"/>
      <c r="BZ166" s="4"/>
      <c r="CK166" s="4"/>
      <c r="CV166" s="4"/>
      <c r="DG166" s="4"/>
      <c r="DR166" s="4"/>
      <c r="DV166" s="4"/>
      <c r="EC166" s="4"/>
    </row>
    <row r="167" spans="1:133" ht="12.75" x14ac:dyDescent="0.2">
      <c r="A167" s="1"/>
      <c r="B167" s="2"/>
      <c r="C167" s="2"/>
      <c r="J167" s="10"/>
      <c r="K167" s="4"/>
      <c r="L167" s="4"/>
      <c r="V167" s="4"/>
      <c r="W167" s="4"/>
      <c r="AI167" s="4"/>
      <c r="AJ167" s="4"/>
      <c r="AM167" s="4"/>
      <c r="AN167" s="4"/>
      <c r="AS167" s="4"/>
      <c r="AT167" s="4"/>
      <c r="AY167" s="4"/>
      <c r="AZ167" s="4"/>
      <c r="BE167" s="4"/>
      <c r="BF167" s="4"/>
      <c r="BK167" s="4"/>
      <c r="BL167" s="4"/>
      <c r="BP167" s="4"/>
      <c r="BZ167" s="4"/>
      <c r="CK167" s="4"/>
      <c r="CV167" s="4"/>
      <c r="DG167" s="4"/>
      <c r="DR167" s="4"/>
      <c r="DV167" s="4"/>
      <c r="EC167" s="4"/>
    </row>
    <row r="168" spans="1:133" ht="12.75" x14ac:dyDescent="0.2">
      <c r="A168" s="1"/>
      <c r="B168" s="2"/>
      <c r="C168" s="2"/>
      <c r="J168" s="10"/>
      <c r="K168" s="4"/>
      <c r="L168" s="4"/>
      <c r="V168" s="4"/>
      <c r="W168" s="4"/>
      <c r="AI168" s="4"/>
      <c r="AJ168" s="4"/>
      <c r="AM168" s="4"/>
      <c r="AN168" s="4"/>
      <c r="AS168" s="4"/>
      <c r="AT168" s="4"/>
      <c r="AY168" s="4"/>
      <c r="AZ168" s="4"/>
      <c r="BE168" s="4"/>
      <c r="BF168" s="4"/>
      <c r="BK168" s="4"/>
      <c r="BL168" s="4"/>
      <c r="BP168" s="4"/>
      <c r="BZ168" s="4"/>
      <c r="CK168" s="4"/>
      <c r="CV168" s="4"/>
      <c r="DG168" s="4"/>
      <c r="DR168" s="4"/>
      <c r="DV168" s="4"/>
      <c r="EC168" s="4"/>
    </row>
    <row r="169" spans="1:133" ht="12.75" x14ac:dyDescent="0.2">
      <c r="A169" s="1"/>
      <c r="B169" s="2"/>
      <c r="C169" s="2"/>
      <c r="J169" s="10"/>
      <c r="K169" s="4"/>
      <c r="L169" s="4"/>
      <c r="V169" s="4"/>
      <c r="W169" s="4"/>
      <c r="AI169" s="4"/>
      <c r="AJ169" s="4"/>
      <c r="AM169" s="4"/>
      <c r="AN169" s="4"/>
      <c r="AS169" s="4"/>
      <c r="AT169" s="4"/>
      <c r="AY169" s="4"/>
      <c r="AZ169" s="4"/>
      <c r="BE169" s="4"/>
      <c r="BF169" s="4"/>
      <c r="BK169" s="4"/>
      <c r="BL169" s="4"/>
      <c r="BP169" s="4"/>
      <c r="BZ169" s="4"/>
      <c r="CK169" s="4"/>
      <c r="CV169" s="4"/>
      <c r="DG169" s="4"/>
      <c r="DR169" s="4"/>
      <c r="DV169" s="4"/>
      <c r="EC169" s="4"/>
    </row>
    <row r="170" spans="1:133" ht="12.75" x14ac:dyDescent="0.2">
      <c r="A170" s="1"/>
      <c r="B170" s="2"/>
      <c r="C170" s="2"/>
      <c r="J170" s="10"/>
      <c r="K170" s="4"/>
      <c r="L170" s="4"/>
      <c r="V170" s="4"/>
      <c r="W170" s="4"/>
      <c r="AI170" s="4"/>
      <c r="AJ170" s="4"/>
      <c r="AM170" s="4"/>
      <c r="AN170" s="4"/>
      <c r="AS170" s="4"/>
      <c r="AT170" s="4"/>
      <c r="AY170" s="4"/>
      <c r="AZ170" s="4"/>
      <c r="BE170" s="4"/>
      <c r="BF170" s="4"/>
      <c r="BK170" s="4"/>
      <c r="BL170" s="4"/>
      <c r="BP170" s="4"/>
      <c r="BZ170" s="4"/>
      <c r="CK170" s="4"/>
      <c r="CV170" s="4"/>
      <c r="DG170" s="4"/>
      <c r="DR170" s="4"/>
      <c r="DV170" s="4"/>
      <c r="EC170" s="4"/>
    </row>
    <row r="171" spans="1:133" ht="12.75" x14ac:dyDescent="0.2">
      <c r="A171" s="1"/>
      <c r="B171" s="2"/>
      <c r="C171" s="2"/>
      <c r="J171" s="10"/>
      <c r="K171" s="4"/>
      <c r="L171" s="4"/>
      <c r="V171" s="4"/>
      <c r="W171" s="4"/>
      <c r="AI171" s="4"/>
      <c r="AJ171" s="4"/>
      <c r="AM171" s="4"/>
      <c r="AN171" s="4"/>
      <c r="AS171" s="4"/>
      <c r="AT171" s="4"/>
      <c r="AY171" s="4"/>
      <c r="AZ171" s="4"/>
      <c r="BE171" s="4"/>
      <c r="BF171" s="4"/>
      <c r="BK171" s="4"/>
      <c r="BL171" s="4"/>
      <c r="BP171" s="4"/>
      <c r="BZ171" s="4"/>
      <c r="CK171" s="4"/>
      <c r="CV171" s="4"/>
      <c r="DG171" s="4"/>
      <c r="DR171" s="4"/>
      <c r="DV171" s="4"/>
      <c r="EC171" s="4"/>
    </row>
    <row r="172" spans="1:133" ht="12.75" x14ac:dyDescent="0.2">
      <c r="A172" s="1"/>
      <c r="B172" s="2"/>
      <c r="C172" s="2"/>
      <c r="J172" s="10"/>
      <c r="K172" s="4"/>
      <c r="L172" s="4"/>
      <c r="V172" s="4"/>
      <c r="W172" s="4"/>
      <c r="AI172" s="4"/>
      <c r="AJ172" s="4"/>
      <c r="AM172" s="4"/>
      <c r="AN172" s="4"/>
      <c r="AS172" s="4"/>
      <c r="AT172" s="4"/>
      <c r="AY172" s="4"/>
      <c r="AZ172" s="4"/>
      <c r="BE172" s="4"/>
      <c r="BF172" s="4"/>
      <c r="BK172" s="4"/>
      <c r="BL172" s="4"/>
      <c r="BP172" s="4"/>
      <c r="BZ172" s="4"/>
      <c r="CK172" s="4"/>
      <c r="CV172" s="4"/>
      <c r="DG172" s="4"/>
      <c r="DR172" s="4"/>
      <c r="DV172" s="4"/>
      <c r="EC172" s="4"/>
    </row>
    <row r="173" spans="1:133" ht="12.75" x14ac:dyDescent="0.2">
      <c r="A173" s="1"/>
      <c r="B173" s="2"/>
      <c r="C173" s="2"/>
      <c r="J173" s="10"/>
      <c r="K173" s="4"/>
      <c r="L173" s="4"/>
      <c r="V173" s="4"/>
      <c r="W173" s="4"/>
      <c r="AI173" s="4"/>
      <c r="AJ173" s="4"/>
      <c r="AM173" s="4"/>
      <c r="AN173" s="4"/>
      <c r="AS173" s="4"/>
      <c r="AT173" s="4"/>
      <c r="AY173" s="4"/>
      <c r="AZ173" s="4"/>
      <c r="BE173" s="4"/>
      <c r="BF173" s="4"/>
      <c r="BK173" s="4"/>
      <c r="BL173" s="4"/>
      <c r="BP173" s="4"/>
      <c r="BZ173" s="4"/>
      <c r="CK173" s="4"/>
      <c r="CV173" s="4"/>
      <c r="DG173" s="4"/>
      <c r="DR173" s="4"/>
      <c r="DV173" s="4"/>
      <c r="EC173" s="4"/>
    </row>
    <row r="174" spans="1:133" ht="12.75" x14ac:dyDescent="0.2">
      <c r="A174" s="1"/>
      <c r="B174" s="2"/>
      <c r="C174" s="2"/>
      <c r="J174" s="10"/>
      <c r="K174" s="4"/>
      <c r="L174" s="4"/>
      <c r="V174" s="4"/>
      <c r="W174" s="4"/>
      <c r="AI174" s="4"/>
      <c r="AJ174" s="4"/>
      <c r="AM174" s="4"/>
      <c r="AN174" s="4"/>
      <c r="AS174" s="4"/>
      <c r="AT174" s="4"/>
      <c r="AY174" s="4"/>
      <c r="AZ174" s="4"/>
      <c r="BE174" s="4"/>
      <c r="BF174" s="4"/>
      <c r="BK174" s="4"/>
      <c r="BL174" s="4"/>
      <c r="BP174" s="4"/>
      <c r="BZ174" s="4"/>
      <c r="CK174" s="4"/>
      <c r="CV174" s="4"/>
      <c r="DG174" s="4"/>
      <c r="DR174" s="4"/>
      <c r="DV174" s="4"/>
      <c r="EC174" s="4"/>
    </row>
    <row r="175" spans="1:133" ht="12.75" x14ac:dyDescent="0.2">
      <c r="A175" s="1"/>
      <c r="B175" s="2"/>
      <c r="C175" s="2"/>
      <c r="J175" s="10"/>
      <c r="K175" s="4"/>
      <c r="L175" s="4"/>
      <c r="V175" s="4"/>
      <c r="W175" s="4"/>
      <c r="AI175" s="4"/>
      <c r="AJ175" s="4"/>
      <c r="AM175" s="4"/>
      <c r="AN175" s="4"/>
      <c r="AS175" s="4"/>
      <c r="AT175" s="4"/>
      <c r="AY175" s="4"/>
      <c r="AZ175" s="4"/>
      <c r="BE175" s="4"/>
      <c r="BF175" s="4"/>
      <c r="BK175" s="4"/>
      <c r="BL175" s="4"/>
      <c r="BP175" s="4"/>
      <c r="BZ175" s="4"/>
      <c r="CK175" s="4"/>
      <c r="CV175" s="4"/>
      <c r="DG175" s="4"/>
      <c r="DR175" s="4"/>
      <c r="DV175" s="4"/>
      <c r="EC175" s="4"/>
    </row>
    <row r="176" spans="1:133" ht="12.75" x14ac:dyDescent="0.2">
      <c r="A176" s="1"/>
      <c r="B176" s="2"/>
      <c r="C176" s="2"/>
      <c r="J176" s="10"/>
      <c r="K176" s="4"/>
      <c r="L176" s="4"/>
      <c r="V176" s="4"/>
      <c r="W176" s="4"/>
      <c r="AI176" s="4"/>
      <c r="AJ176" s="4"/>
      <c r="AM176" s="4"/>
      <c r="AN176" s="4"/>
      <c r="AS176" s="4"/>
      <c r="AT176" s="4"/>
      <c r="AY176" s="4"/>
      <c r="AZ176" s="4"/>
      <c r="BE176" s="4"/>
      <c r="BF176" s="4"/>
      <c r="BK176" s="4"/>
      <c r="BL176" s="4"/>
      <c r="BP176" s="4"/>
      <c r="BZ176" s="4"/>
      <c r="CK176" s="4"/>
      <c r="CV176" s="4"/>
      <c r="DG176" s="4"/>
      <c r="DR176" s="4"/>
      <c r="DV176" s="4"/>
      <c r="EC176" s="4"/>
    </row>
    <row r="177" spans="1:133" ht="12.75" x14ac:dyDescent="0.2">
      <c r="A177" s="1"/>
      <c r="B177" s="2"/>
      <c r="C177" s="2"/>
      <c r="J177" s="10"/>
      <c r="K177" s="4"/>
      <c r="L177" s="4"/>
      <c r="V177" s="4"/>
      <c r="W177" s="4"/>
      <c r="AI177" s="4"/>
      <c r="AJ177" s="4"/>
      <c r="AM177" s="4"/>
      <c r="AN177" s="4"/>
      <c r="AS177" s="4"/>
      <c r="AT177" s="4"/>
      <c r="AY177" s="4"/>
      <c r="AZ177" s="4"/>
      <c r="BE177" s="4"/>
      <c r="BF177" s="4"/>
      <c r="BK177" s="4"/>
      <c r="BL177" s="4"/>
      <c r="BP177" s="4"/>
      <c r="BZ177" s="4"/>
      <c r="CK177" s="4"/>
      <c r="CV177" s="4"/>
      <c r="DG177" s="4"/>
      <c r="DR177" s="4"/>
      <c r="DV177" s="4"/>
      <c r="EC177" s="4"/>
    </row>
    <row r="178" spans="1:133" ht="12.75" x14ac:dyDescent="0.2">
      <c r="A178" s="1"/>
      <c r="B178" s="2"/>
      <c r="C178" s="2"/>
      <c r="J178" s="10"/>
      <c r="K178" s="4"/>
      <c r="L178" s="4"/>
      <c r="V178" s="4"/>
      <c r="W178" s="4"/>
      <c r="AI178" s="4"/>
      <c r="AJ178" s="4"/>
      <c r="AM178" s="4"/>
      <c r="AN178" s="4"/>
      <c r="AS178" s="4"/>
      <c r="AT178" s="4"/>
      <c r="AY178" s="4"/>
      <c r="AZ178" s="4"/>
      <c r="BE178" s="4"/>
      <c r="BF178" s="4"/>
      <c r="BK178" s="4"/>
      <c r="BL178" s="4"/>
      <c r="BP178" s="4"/>
      <c r="BZ178" s="4"/>
      <c r="CK178" s="4"/>
      <c r="CV178" s="4"/>
      <c r="DG178" s="4"/>
      <c r="DR178" s="4"/>
      <c r="DV178" s="4"/>
      <c r="EC178" s="4"/>
    </row>
    <row r="179" spans="1:133" ht="12.75" x14ac:dyDescent="0.2">
      <c r="A179" s="1"/>
      <c r="B179" s="2"/>
      <c r="C179" s="2"/>
      <c r="J179" s="10"/>
      <c r="K179" s="4"/>
      <c r="L179" s="4"/>
      <c r="V179" s="4"/>
      <c r="W179" s="4"/>
      <c r="AI179" s="4"/>
      <c r="AJ179" s="4"/>
      <c r="AM179" s="4"/>
      <c r="AN179" s="4"/>
      <c r="AS179" s="4"/>
      <c r="AT179" s="4"/>
      <c r="AY179" s="4"/>
      <c r="AZ179" s="4"/>
      <c r="BE179" s="4"/>
      <c r="BF179" s="4"/>
      <c r="BK179" s="4"/>
      <c r="BL179" s="4"/>
      <c r="BP179" s="4"/>
      <c r="BZ179" s="4"/>
      <c r="CK179" s="4"/>
      <c r="CV179" s="4"/>
      <c r="DG179" s="4"/>
      <c r="DR179" s="4"/>
      <c r="DV179" s="4"/>
      <c r="EC179" s="4"/>
    </row>
    <row r="180" spans="1:133" ht="12.75" x14ac:dyDescent="0.2">
      <c r="A180" s="1"/>
      <c r="B180" s="2"/>
      <c r="C180" s="2"/>
      <c r="J180" s="10"/>
      <c r="K180" s="4"/>
      <c r="L180" s="4"/>
      <c r="V180" s="4"/>
      <c r="W180" s="4"/>
      <c r="AI180" s="4"/>
      <c r="AJ180" s="4"/>
      <c r="AM180" s="4"/>
      <c r="AN180" s="4"/>
      <c r="AS180" s="4"/>
      <c r="AT180" s="4"/>
      <c r="AY180" s="4"/>
      <c r="AZ180" s="4"/>
      <c r="BE180" s="4"/>
      <c r="BF180" s="4"/>
      <c r="BK180" s="4"/>
      <c r="BL180" s="4"/>
      <c r="BP180" s="4"/>
      <c r="BZ180" s="4"/>
      <c r="CK180" s="4"/>
      <c r="CV180" s="4"/>
      <c r="DG180" s="4"/>
      <c r="DR180" s="4"/>
      <c r="DV180" s="4"/>
      <c r="EC180" s="4"/>
    </row>
    <row r="181" spans="1:133" ht="12.75" x14ac:dyDescent="0.2">
      <c r="A181" s="1"/>
      <c r="B181" s="2"/>
      <c r="C181" s="2"/>
      <c r="J181" s="10"/>
      <c r="K181" s="4"/>
      <c r="L181" s="4"/>
      <c r="V181" s="4"/>
      <c r="W181" s="4"/>
      <c r="AI181" s="4"/>
      <c r="AJ181" s="4"/>
      <c r="AM181" s="4"/>
      <c r="AN181" s="4"/>
      <c r="AS181" s="4"/>
      <c r="AT181" s="4"/>
      <c r="AY181" s="4"/>
      <c r="AZ181" s="4"/>
      <c r="BE181" s="4"/>
      <c r="BF181" s="4"/>
      <c r="BK181" s="4"/>
      <c r="BL181" s="4"/>
      <c r="BP181" s="4"/>
      <c r="BZ181" s="4"/>
      <c r="CK181" s="4"/>
      <c r="CV181" s="4"/>
      <c r="DG181" s="4"/>
      <c r="DR181" s="4"/>
      <c r="DV181" s="4"/>
      <c r="EC181" s="4"/>
    </row>
    <row r="182" spans="1:133" ht="12.75" x14ac:dyDescent="0.2">
      <c r="A182" s="1"/>
      <c r="B182" s="2"/>
      <c r="C182" s="2"/>
      <c r="J182" s="10"/>
      <c r="K182" s="4"/>
      <c r="L182" s="4"/>
      <c r="V182" s="4"/>
      <c r="W182" s="4"/>
      <c r="AI182" s="4"/>
      <c r="AJ182" s="4"/>
      <c r="AM182" s="4"/>
      <c r="AN182" s="4"/>
      <c r="AS182" s="4"/>
      <c r="AT182" s="4"/>
      <c r="AY182" s="4"/>
      <c r="AZ182" s="4"/>
      <c r="BE182" s="4"/>
      <c r="BF182" s="4"/>
      <c r="BK182" s="4"/>
      <c r="BL182" s="4"/>
      <c r="BP182" s="4"/>
      <c r="BZ182" s="4"/>
      <c r="CK182" s="4"/>
      <c r="CV182" s="4"/>
      <c r="DG182" s="4"/>
      <c r="DR182" s="4"/>
      <c r="DV182" s="4"/>
      <c r="EC182" s="4"/>
    </row>
    <row r="183" spans="1:133" ht="12.75" x14ac:dyDescent="0.2">
      <c r="A183" s="1"/>
      <c r="B183" s="2"/>
      <c r="C183" s="2"/>
      <c r="J183" s="10"/>
      <c r="K183" s="4"/>
      <c r="L183" s="4"/>
      <c r="V183" s="4"/>
      <c r="W183" s="4"/>
      <c r="AI183" s="4"/>
      <c r="AJ183" s="4"/>
      <c r="AM183" s="4"/>
      <c r="AN183" s="4"/>
      <c r="AS183" s="4"/>
      <c r="AT183" s="4"/>
      <c r="AY183" s="4"/>
      <c r="AZ183" s="4"/>
      <c r="BE183" s="4"/>
      <c r="BF183" s="4"/>
      <c r="BK183" s="4"/>
      <c r="BL183" s="4"/>
      <c r="BP183" s="4"/>
      <c r="BZ183" s="4"/>
      <c r="CK183" s="4"/>
      <c r="CV183" s="4"/>
      <c r="DG183" s="4"/>
      <c r="DR183" s="4"/>
      <c r="DV183" s="4"/>
      <c r="EC183" s="4"/>
    </row>
    <row r="184" spans="1:133" ht="12.75" x14ac:dyDescent="0.2">
      <c r="A184" s="1"/>
      <c r="B184" s="2"/>
      <c r="C184" s="2"/>
      <c r="J184" s="10"/>
      <c r="K184" s="4"/>
      <c r="L184" s="4"/>
      <c r="V184" s="4"/>
      <c r="W184" s="4"/>
      <c r="AI184" s="4"/>
      <c r="AJ184" s="4"/>
      <c r="AM184" s="4"/>
      <c r="AN184" s="4"/>
      <c r="AS184" s="4"/>
      <c r="AT184" s="4"/>
      <c r="AY184" s="4"/>
      <c r="AZ184" s="4"/>
      <c r="BE184" s="4"/>
      <c r="BF184" s="4"/>
      <c r="BK184" s="4"/>
      <c r="BL184" s="4"/>
      <c r="BP184" s="4"/>
      <c r="BZ184" s="4"/>
      <c r="CK184" s="4"/>
      <c r="CV184" s="4"/>
      <c r="DG184" s="4"/>
      <c r="DR184" s="4"/>
      <c r="DV184" s="4"/>
      <c r="EC184" s="4"/>
    </row>
    <row r="185" spans="1:133" ht="12.75" x14ac:dyDescent="0.2">
      <c r="A185" s="1"/>
      <c r="B185" s="2"/>
      <c r="C185" s="2"/>
      <c r="J185" s="10"/>
      <c r="K185" s="4"/>
      <c r="L185" s="4"/>
      <c r="V185" s="4"/>
      <c r="W185" s="4"/>
      <c r="AI185" s="4"/>
      <c r="AJ185" s="4"/>
      <c r="AM185" s="4"/>
      <c r="AN185" s="4"/>
      <c r="AS185" s="4"/>
      <c r="AT185" s="4"/>
      <c r="AY185" s="4"/>
      <c r="AZ185" s="4"/>
      <c r="BE185" s="4"/>
      <c r="BF185" s="4"/>
      <c r="BK185" s="4"/>
      <c r="BL185" s="4"/>
      <c r="BP185" s="4"/>
      <c r="BZ185" s="4"/>
      <c r="CK185" s="4"/>
      <c r="CV185" s="4"/>
      <c r="DG185" s="4"/>
      <c r="DR185" s="4"/>
      <c r="DV185" s="4"/>
      <c r="EC185" s="4"/>
    </row>
    <row r="186" spans="1:133" ht="12.75" x14ac:dyDescent="0.2">
      <c r="A186" s="1"/>
      <c r="B186" s="2"/>
      <c r="C186" s="2"/>
      <c r="J186" s="10"/>
      <c r="K186" s="4"/>
      <c r="L186" s="4"/>
      <c r="V186" s="4"/>
      <c r="W186" s="4"/>
      <c r="AI186" s="4"/>
      <c r="AJ186" s="4"/>
      <c r="AM186" s="4"/>
      <c r="AN186" s="4"/>
      <c r="AS186" s="4"/>
      <c r="AT186" s="4"/>
      <c r="AY186" s="4"/>
      <c r="AZ186" s="4"/>
      <c r="BE186" s="4"/>
      <c r="BF186" s="4"/>
      <c r="BK186" s="4"/>
      <c r="BL186" s="4"/>
      <c r="BP186" s="4"/>
      <c r="BZ186" s="4"/>
      <c r="CK186" s="4"/>
      <c r="CV186" s="4"/>
      <c r="DG186" s="4"/>
      <c r="DR186" s="4"/>
      <c r="DV186" s="4"/>
      <c r="EC186" s="4"/>
    </row>
    <row r="187" spans="1:133" ht="12.75" x14ac:dyDescent="0.2">
      <c r="A187" s="1"/>
      <c r="B187" s="2"/>
      <c r="C187" s="2"/>
      <c r="J187" s="10"/>
      <c r="K187" s="4"/>
      <c r="L187" s="4"/>
      <c r="V187" s="4"/>
      <c r="W187" s="4"/>
      <c r="AI187" s="4"/>
      <c r="AJ187" s="4"/>
      <c r="AM187" s="4"/>
      <c r="AN187" s="4"/>
      <c r="AS187" s="4"/>
      <c r="AT187" s="4"/>
      <c r="AY187" s="4"/>
      <c r="AZ187" s="4"/>
      <c r="BE187" s="4"/>
      <c r="BF187" s="4"/>
      <c r="BK187" s="4"/>
      <c r="BL187" s="4"/>
      <c r="BP187" s="4"/>
      <c r="BZ187" s="4"/>
      <c r="CK187" s="4"/>
      <c r="CV187" s="4"/>
      <c r="DG187" s="4"/>
      <c r="DR187" s="4"/>
      <c r="DV187" s="4"/>
      <c r="EC187" s="4"/>
    </row>
    <row r="188" spans="1:133" ht="12.75" x14ac:dyDescent="0.2">
      <c r="A188" s="1"/>
      <c r="B188" s="2"/>
      <c r="C188" s="2"/>
      <c r="J188" s="10"/>
      <c r="K188" s="4"/>
      <c r="L188" s="4"/>
      <c r="V188" s="4"/>
      <c r="W188" s="4"/>
      <c r="AI188" s="4"/>
      <c r="AJ188" s="4"/>
      <c r="AM188" s="4"/>
      <c r="AN188" s="4"/>
      <c r="AS188" s="4"/>
      <c r="AT188" s="4"/>
      <c r="AY188" s="4"/>
      <c r="AZ188" s="4"/>
      <c r="BE188" s="4"/>
      <c r="BF188" s="4"/>
      <c r="BK188" s="4"/>
      <c r="BL188" s="4"/>
      <c r="BP188" s="4"/>
      <c r="BZ188" s="4"/>
      <c r="CK188" s="4"/>
      <c r="CV188" s="4"/>
      <c r="DG188" s="4"/>
      <c r="DR188" s="4"/>
      <c r="DV188" s="4"/>
      <c r="EC188" s="4"/>
    </row>
    <row r="189" spans="1:133" ht="12.75" x14ac:dyDescent="0.2">
      <c r="A189" s="1"/>
      <c r="B189" s="2"/>
      <c r="C189" s="2"/>
      <c r="J189" s="10"/>
      <c r="K189" s="4"/>
      <c r="L189" s="4"/>
      <c r="V189" s="4"/>
      <c r="W189" s="4"/>
      <c r="AI189" s="4"/>
      <c r="AJ189" s="4"/>
      <c r="AM189" s="4"/>
      <c r="AN189" s="4"/>
      <c r="AS189" s="4"/>
      <c r="AT189" s="4"/>
      <c r="AY189" s="4"/>
      <c r="AZ189" s="4"/>
      <c r="BE189" s="4"/>
      <c r="BF189" s="4"/>
      <c r="BK189" s="4"/>
      <c r="BL189" s="4"/>
      <c r="BP189" s="4"/>
      <c r="BZ189" s="4"/>
      <c r="CK189" s="4"/>
      <c r="CV189" s="4"/>
      <c r="DG189" s="4"/>
      <c r="DR189" s="4"/>
      <c r="DV189" s="4"/>
      <c r="EC189" s="4"/>
    </row>
    <row r="190" spans="1:133" ht="12.75" x14ac:dyDescent="0.2">
      <c r="A190" s="1"/>
      <c r="B190" s="2"/>
      <c r="C190" s="2"/>
      <c r="J190" s="10"/>
      <c r="K190" s="4"/>
      <c r="L190" s="4"/>
      <c r="V190" s="4"/>
      <c r="W190" s="4"/>
      <c r="AI190" s="4"/>
      <c r="AJ190" s="4"/>
      <c r="AM190" s="4"/>
      <c r="AN190" s="4"/>
      <c r="AS190" s="4"/>
      <c r="AT190" s="4"/>
      <c r="AY190" s="4"/>
      <c r="AZ190" s="4"/>
      <c r="BE190" s="4"/>
      <c r="BF190" s="4"/>
      <c r="BK190" s="4"/>
      <c r="BL190" s="4"/>
      <c r="BP190" s="4"/>
      <c r="BZ190" s="4"/>
      <c r="CK190" s="4"/>
      <c r="CV190" s="4"/>
      <c r="DG190" s="4"/>
      <c r="DR190" s="4"/>
      <c r="DV190" s="4"/>
      <c r="EC190" s="4"/>
    </row>
    <row r="191" spans="1:133" ht="12.75" x14ac:dyDescent="0.2">
      <c r="A191" s="1"/>
      <c r="B191" s="2"/>
      <c r="C191" s="2"/>
      <c r="J191" s="10"/>
      <c r="K191" s="4"/>
      <c r="L191" s="4"/>
      <c r="V191" s="4"/>
      <c r="W191" s="4"/>
      <c r="AI191" s="4"/>
      <c r="AJ191" s="4"/>
      <c r="AM191" s="4"/>
      <c r="AN191" s="4"/>
      <c r="AS191" s="4"/>
      <c r="AT191" s="4"/>
      <c r="AY191" s="4"/>
      <c r="AZ191" s="4"/>
      <c r="BE191" s="4"/>
      <c r="BF191" s="4"/>
      <c r="BK191" s="4"/>
      <c r="BL191" s="4"/>
      <c r="BP191" s="4"/>
      <c r="BZ191" s="4"/>
      <c r="CK191" s="4"/>
      <c r="CV191" s="4"/>
      <c r="DG191" s="4"/>
      <c r="DR191" s="4"/>
      <c r="DV191" s="4"/>
      <c r="EC191" s="4"/>
    </row>
    <row r="192" spans="1:133" ht="12.75" x14ac:dyDescent="0.2">
      <c r="A192" s="1"/>
      <c r="B192" s="2"/>
      <c r="C192" s="2"/>
      <c r="J192" s="10"/>
      <c r="K192" s="4"/>
      <c r="L192" s="4"/>
      <c r="V192" s="4"/>
      <c r="W192" s="4"/>
      <c r="AI192" s="4"/>
      <c r="AJ192" s="4"/>
      <c r="AM192" s="4"/>
      <c r="AN192" s="4"/>
      <c r="AS192" s="4"/>
      <c r="AT192" s="4"/>
      <c r="AY192" s="4"/>
      <c r="AZ192" s="4"/>
      <c r="BE192" s="4"/>
      <c r="BF192" s="4"/>
      <c r="BK192" s="4"/>
      <c r="BL192" s="4"/>
      <c r="BP192" s="4"/>
      <c r="BZ192" s="4"/>
      <c r="CK192" s="4"/>
      <c r="CV192" s="4"/>
      <c r="DG192" s="4"/>
      <c r="DR192" s="4"/>
      <c r="DV192" s="4"/>
      <c r="EC192" s="4"/>
    </row>
    <row r="193" spans="1:133" ht="12.75" x14ac:dyDescent="0.2">
      <c r="A193" s="1"/>
      <c r="B193" s="2"/>
      <c r="C193" s="2"/>
      <c r="J193" s="10"/>
      <c r="K193" s="4"/>
      <c r="L193" s="4"/>
      <c r="V193" s="4"/>
      <c r="W193" s="4"/>
      <c r="AI193" s="4"/>
      <c r="AJ193" s="4"/>
      <c r="AM193" s="4"/>
      <c r="AN193" s="4"/>
      <c r="AS193" s="4"/>
      <c r="AT193" s="4"/>
      <c r="AY193" s="4"/>
      <c r="AZ193" s="4"/>
      <c r="BE193" s="4"/>
      <c r="BF193" s="4"/>
      <c r="BK193" s="4"/>
      <c r="BL193" s="4"/>
      <c r="BP193" s="4"/>
      <c r="BZ193" s="4"/>
      <c r="CK193" s="4"/>
      <c r="CV193" s="4"/>
      <c r="DG193" s="4"/>
      <c r="DR193" s="4"/>
      <c r="DV193" s="4"/>
      <c r="EC193" s="4"/>
    </row>
    <row r="194" spans="1:133" ht="12.75" x14ac:dyDescent="0.2">
      <c r="A194" s="1"/>
      <c r="B194" s="2"/>
      <c r="C194" s="2"/>
      <c r="J194" s="10"/>
      <c r="K194" s="4"/>
      <c r="L194" s="4"/>
      <c r="V194" s="4"/>
      <c r="W194" s="4"/>
      <c r="AI194" s="4"/>
      <c r="AJ194" s="4"/>
      <c r="AM194" s="4"/>
      <c r="AN194" s="4"/>
      <c r="AS194" s="4"/>
      <c r="AT194" s="4"/>
      <c r="AY194" s="4"/>
      <c r="AZ194" s="4"/>
      <c r="BE194" s="4"/>
      <c r="BF194" s="4"/>
      <c r="BK194" s="4"/>
      <c r="BL194" s="4"/>
      <c r="BP194" s="4"/>
      <c r="BZ194" s="4"/>
      <c r="CK194" s="4"/>
      <c r="CV194" s="4"/>
      <c r="DG194" s="4"/>
      <c r="DR194" s="4"/>
      <c r="DV194" s="4"/>
      <c r="EC194" s="4"/>
    </row>
    <row r="195" spans="1:133" ht="12.75" x14ac:dyDescent="0.2">
      <c r="A195" s="1"/>
      <c r="B195" s="2"/>
      <c r="C195" s="2"/>
      <c r="J195" s="10"/>
      <c r="K195" s="4"/>
      <c r="L195" s="4"/>
      <c r="V195" s="4"/>
      <c r="W195" s="4"/>
      <c r="AI195" s="4"/>
      <c r="AJ195" s="4"/>
      <c r="AM195" s="4"/>
      <c r="AN195" s="4"/>
      <c r="AS195" s="4"/>
      <c r="AT195" s="4"/>
      <c r="AY195" s="4"/>
      <c r="AZ195" s="4"/>
      <c r="BE195" s="4"/>
      <c r="BF195" s="4"/>
      <c r="BK195" s="4"/>
      <c r="BL195" s="4"/>
      <c r="BP195" s="4"/>
      <c r="BZ195" s="4"/>
      <c r="CK195" s="4"/>
      <c r="CV195" s="4"/>
      <c r="DG195" s="4"/>
      <c r="DR195" s="4"/>
      <c r="DV195" s="4"/>
      <c r="EC195" s="4"/>
    </row>
    <row r="196" spans="1:133" ht="12.75" x14ac:dyDescent="0.2">
      <c r="A196" s="1"/>
      <c r="B196" s="2"/>
      <c r="C196" s="2"/>
      <c r="J196" s="10"/>
      <c r="K196" s="4"/>
      <c r="L196" s="4"/>
      <c r="V196" s="4"/>
      <c r="W196" s="4"/>
      <c r="AI196" s="4"/>
      <c r="AJ196" s="4"/>
      <c r="AM196" s="4"/>
      <c r="AN196" s="4"/>
      <c r="AS196" s="4"/>
      <c r="AT196" s="4"/>
      <c r="AY196" s="4"/>
      <c r="AZ196" s="4"/>
      <c r="BE196" s="4"/>
      <c r="BF196" s="4"/>
      <c r="BK196" s="4"/>
      <c r="BL196" s="4"/>
      <c r="BP196" s="4"/>
      <c r="BZ196" s="4"/>
      <c r="CK196" s="4"/>
      <c r="CV196" s="4"/>
      <c r="DG196" s="4"/>
      <c r="DR196" s="4"/>
      <c r="DV196" s="4"/>
      <c r="EC196" s="4"/>
    </row>
    <row r="197" spans="1:133" ht="12.75" x14ac:dyDescent="0.2">
      <c r="A197" s="1"/>
      <c r="B197" s="2"/>
      <c r="C197" s="2"/>
      <c r="J197" s="10"/>
      <c r="K197" s="4"/>
      <c r="L197" s="4"/>
      <c r="V197" s="4"/>
      <c r="W197" s="4"/>
      <c r="AI197" s="4"/>
      <c r="AJ197" s="4"/>
      <c r="AM197" s="4"/>
      <c r="AN197" s="4"/>
      <c r="AS197" s="4"/>
      <c r="AT197" s="4"/>
      <c r="AY197" s="4"/>
      <c r="AZ197" s="4"/>
      <c r="BE197" s="4"/>
      <c r="BF197" s="4"/>
      <c r="BK197" s="4"/>
      <c r="BL197" s="4"/>
      <c r="BP197" s="4"/>
      <c r="BZ197" s="4"/>
      <c r="CK197" s="4"/>
      <c r="CV197" s="4"/>
      <c r="DG197" s="4"/>
      <c r="DR197" s="4"/>
      <c r="DV197" s="4"/>
      <c r="EC197" s="4"/>
    </row>
    <row r="198" spans="1:133" ht="12.75" x14ac:dyDescent="0.2">
      <c r="A198" s="1"/>
      <c r="B198" s="2"/>
      <c r="C198" s="2"/>
      <c r="J198" s="10"/>
      <c r="K198" s="4"/>
      <c r="L198" s="4"/>
      <c r="V198" s="4"/>
      <c r="W198" s="4"/>
      <c r="AI198" s="4"/>
      <c r="AJ198" s="4"/>
      <c r="AM198" s="4"/>
      <c r="AN198" s="4"/>
      <c r="AS198" s="4"/>
      <c r="AT198" s="4"/>
      <c r="AY198" s="4"/>
      <c r="AZ198" s="4"/>
      <c r="BE198" s="4"/>
      <c r="BF198" s="4"/>
      <c r="BK198" s="4"/>
      <c r="BL198" s="4"/>
      <c r="BP198" s="4"/>
      <c r="BZ198" s="4"/>
      <c r="CK198" s="4"/>
      <c r="CV198" s="4"/>
      <c r="DG198" s="4"/>
      <c r="DR198" s="4"/>
      <c r="DV198" s="4"/>
      <c r="EC198" s="4"/>
    </row>
    <row r="199" spans="1:133" ht="12.75" x14ac:dyDescent="0.2">
      <c r="A199" s="1"/>
      <c r="B199" s="2"/>
      <c r="C199" s="2"/>
      <c r="J199" s="10"/>
      <c r="K199" s="4"/>
      <c r="L199" s="4"/>
      <c r="V199" s="4"/>
      <c r="W199" s="4"/>
      <c r="AI199" s="4"/>
      <c r="AJ199" s="4"/>
      <c r="AM199" s="4"/>
      <c r="AN199" s="4"/>
      <c r="AS199" s="4"/>
      <c r="AT199" s="4"/>
      <c r="AY199" s="4"/>
      <c r="AZ199" s="4"/>
      <c r="BE199" s="4"/>
      <c r="BF199" s="4"/>
      <c r="BK199" s="4"/>
      <c r="BL199" s="4"/>
      <c r="BP199" s="4"/>
      <c r="BZ199" s="4"/>
      <c r="CK199" s="4"/>
      <c r="CV199" s="4"/>
      <c r="DG199" s="4"/>
      <c r="DR199" s="4"/>
      <c r="DV199" s="4"/>
      <c r="EC199" s="4"/>
    </row>
    <row r="200" spans="1:133" ht="12.75" x14ac:dyDescent="0.2">
      <c r="A200" s="1"/>
      <c r="B200" s="2"/>
      <c r="C200" s="2"/>
      <c r="J200" s="10"/>
      <c r="K200" s="4"/>
      <c r="L200" s="4"/>
      <c r="V200" s="4"/>
      <c r="W200" s="4"/>
      <c r="AI200" s="4"/>
      <c r="AJ200" s="4"/>
      <c r="AM200" s="4"/>
      <c r="AN200" s="4"/>
      <c r="AS200" s="4"/>
      <c r="AT200" s="4"/>
      <c r="AY200" s="4"/>
      <c r="AZ200" s="4"/>
      <c r="BE200" s="4"/>
      <c r="BF200" s="4"/>
      <c r="BK200" s="4"/>
      <c r="BL200" s="4"/>
      <c r="BP200" s="4"/>
      <c r="BZ200" s="4"/>
      <c r="CK200" s="4"/>
      <c r="CV200" s="4"/>
      <c r="DG200" s="4"/>
      <c r="DR200" s="4"/>
      <c r="DV200" s="4"/>
      <c r="EC200" s="4"/>
    </row>
    <row r="201" spans="1:133" ht="12.75" x14ac:dyDescent="0.2">
      <c r="A201" s="1"/>
      <c r="B201" s="2"/>
      <c r="C201" s="2"/>
      <c r="J201" s="10"/>
      <c r="K201" s="4"/>
      <c r="L201" s="4"/>
      <c r="V201" s="4"/>
      <c r="W201" s="4"/>
      <c r="AI201" s="4"/>
      <c r="AJ201" s="4"/>
      <c r="AM201" s="4"/>
      <c r="AN201" s="4"/>
      <c r="AS201" s="4"/>
      <c r="AT201" s="4"/>
      <c r="AY201" s="4"/>
      <c r="AZ201" s="4"/>
      <c r="BE201" s="4"/>
      <c r="BF201" s="4"/>
      <c r="BK201" s="4"/>
      <c r="BL201" s="4"/>
      <c r="BP201" s="4"/>
      <c r="BZ201" s="4"/>
      <c r="CK201" s="4"/>
      <c r="CV201" s="4"/>
      <c r="DG201" s="4"/>
      <c r="DR201" s="4"/>
      <c r="DV201" s="4"/>
      <c r="EC201" s="4"/>
    </row>
    <row r="202" spans="1:133" ht="12.75" x14ac:dyDescent="0.2">
      <c r="A202" s="1"/>
      <c r="B202" s="2"/>
      <c r="C202" s="2"/>
      <c r="J202" s="10"/>
      <c r="K202" s="4"/>
      <c r="L202" s="4"/>
      <c r="V202" s="4"/>
      <c r="W202" s="4"/>
      <c r="AI202" s="4"/>
      <c r="AJ202" s="4"/>
      <c r="AM202" s="4"/>
      <c r="AN202" s="4"/>
      <c r="AS202" s="4"/>
      <c r="AT202" s="4"/>
      <c r="AY202" s="4"/>
      <c r="AZ202" s="4"/>
      <c r="BE202" s="4"/>
      <c r="BF202" s="4"/>
      <c r="BK202" s="4"/>
      <c r="BL202" s="4"/>
      <c r="BP202" s="4"/>
      <c r="BZ202" s="4"/>
      <c r="CK202" s="4"/>
      <c r="CV202" s="4"/>
      <c r="DG202" s="4"/>
      <c r="DR202" s="4"/>
      <c r="DV202" s="4"/>
      <c r="EC202" s="4"/>
    </row>
    <row r="203" spans="1:133" ht="12.75" x14ac:dyDescent="0.2">
      <c r="A203" s="1"/>
      <c r="B203" s="2"/>
      <c r="C203" s="2"/>
      <c r="J203" s="10"/>
      <c r="K203" s="4"/>
      <c r="L203" s="4"/>
      <c r="V203" s="4"/>
      <c r="W203" s="4"/>
      <c r="AI203" s="4"/>
      <c r="AJ203" s="4"/>
      <c r="AM203" s="4"/>
      <c r="AN203" s="4"/>
      <c r="AS203" s="4"/>
      <c r="AT203" s="4"/>
      <c r="AY203" s="4"/>
      <c r="AZ203" s="4"/>
      <c r="BE203" s="4"/>
      <c r="BF203" s="4"/>
      <c r="BK203" s="4"/>
      <c r="BL203" s="4"/>
      <c r="BP203" s="4"/>
      <c r="BZ203" s="4"/>
      <c r="CK203" s="4"/>
      <c r="CV203" s="4"/>
      <c r="DG203" s="4"/>
      <c r="DR203" s="4"/>
      <c r="DV203" s="4"/>
      <c r="EC203" s="4"/>
    </row>
    <row r="204" spans="1:133" ht="12.75" x14ac:dyDescent="0.2">
      <c r="A204" s="1"/>
      <c r="B204" s="2"/>
      <c r="C204" s="2"/>
      <c r="J204" s="10"/>
      <c r="K204" s="4"/>
      <c r="L204" s="4"/>
      <c r="V204" s="4"/>
      <c r="W204" s="4"/>
      <c r="AI204" s="4"/>
      <c r="AJ204" s="4"/>
      <c r="AM204" s="4"/>
      <c r="AN204" s="4"/>
      <c r="AS204" s="4"/>
      <c r="AT204" s="4"/>
      <c r="AY204" s="4"/>
      <c r="AZ204" s="4"/>
      <c r="BE204" s="4"/>
      <c r="BF204" s="4"/>
      <c r="BK204" s="4"/>
      <c r="BL204" s="4"/>
      <c r="BP204" s="4"/>
      <c r="BZ204" s="4"/>
      <c r="CK204" s="4"/>
      <c r="CV204" s="4"/>
      <c r="DG204" s="4"/>
      <c r="DR204" s="4"/>
      <c r="DV204" s="4"/>
      <c r="EC204" s="4"/>
    </row>
    <row r="205" spans="1:133" ht="12.75" x14ac:dyDescent="0.2">
      <c r="A205" s="1"/>
      <c r="B205" s="2"/>
      <c r="C205" s="2"/>
      <c r="J205" s="10"/>
      <c r="K205" s="4"/>
      <c r="L205" s="4"/>
      <c r="V205" s="4"/>
      <c r="W205" s="4"/>
      <c r="AI205" s="4"/>
      <c r="AJ205" s="4"/>
      <c r="AM205" s="4"/>
      <c r="AN205" s="4"/>
      <c r="AS205" s="4"/>
      <c r="AT205" s="4"/>
      <c r="AY205" s="4"/>
      <c r="AZ205" s="4"/>
      <c r="BE205" s="4"/>
      <c r="BF205" s="4"/>
      <c r="BK205" s="4"/>
      <c r="BL205" s="4"/>
      <c r="BP205" s="4"/>
      <c r="BZ205" s="4"/>
      <c r="CK205" s="4"/>
      <c r="CV205" s="4"/>
      <c r="DG205" s="4"/>
      <c r="DR205" s="4"/>
      <c r="DV205" s="4"/>
      <c r="EC205" s="4"/>
    </row>
    <row r="206" spans="1:133" ht="12.75" x14ac:dyDescent="0.2">
      <c r="A206" s="1"/>
      <c r="B206" s="2"/>
      <c r="C206" s="2"/>
      <c r="J206" s="10"/>
      <c r="K206" s="4"/>
      <c r="L206" s="4"/>
      <c r="V206" s="4"/>
      <c r="W206" s="4"/>
      <c r="AI206" s="4"/>
      <c r="AJ206" s="4"/>
      <c r="AM206" s="4"/>
      <c r="AN206" s="4"/>
      <c r="AS206" s="4"/>
      <c r="AT206" s="4"/>
      <c r="AY206" s="4"/>
      <c r="AZ206" s="4"/>
      <c r="BE206" s="4"/>
      <c r="BF206" s="4"/>
      <c r="BK206" s="4"/>
      <c r="BL206" s="4"/>
      <c r="BP206" s="4"/>
      <c r="BZ206" s="4"/>
      <c r="CK206" s="4"/>
      <c r="CV206" s="4"/>
      <c r="DG206" s="4"/>
      <c r="DR206" s="4"/>
      <c r="DV206" s="4"/>
      <c r="EC206" s="4"/>
    </row>
    <row r="207" spans="1:133" ht="12.75" x14ac:dyDescent="0.2">
      <c r="A207" s="1"/>
      <c r="B207" s="2"/>
      <c r="C207" s="2"/>
      <c r="J207" s="10"/>
      <c r="K207" s="4"/>
      <c r="L207" s="4"/>
      <c r="V207" s="4"/>
      <c r="W207" s="4"/>
      <c r="AI207" s="4"/>
      <c r="AJ207" s="4"/>
      <c r="AM207" s="4"/>
      <c r="AN207" s="4"/>
      <c r="AS207" s="4"/>
      <c r="AT207" s="4"/>
      <c r="AY207" s="4"/>
      <c r="AZ207" s="4"/>
      <c r="BE207" s="4"/>
      <c r="BF207" s="4"/>
      <c r="BK207" s="4"/>
      <c r="BL207" s="4"/>
      <c r="BP207" s="4"/>
      <c r="BZ207" s="4"/>
      <c r="CK207" s="4"/>
      <c r="CV207" s="4"/>
      <c r="DG207" s="4"/>
      <c r="DR207" s="4"/>
      <c r="DV207" s="4"/>
      <c r="EC207" s="4"/>
    </row>
    <row r="208" spans="1:133" ht="12.75" x14ac:dyDescent="0.2">
      <c r="A208" s="1"/>
      <c r="B208" s="2"/>
      <c r="C208" s="2"/>
      <c r="J208" s="10"/>
      <c r="K208" s="4"/>
      <c r="L208" s="4"/>
      <c r="V208" s="4"/>
      <c r="W208" s="4"/>
      <c r="AI208" s="4"/>
      <c r="AJ208" s="4"/>
      <c r="AM208" s="4"/>
      <c r="AN208" s="4"/>
      <c r="AS208" s="4"/>
      <c r="AT208" s="4"/>
      <c r="AY208" s="4"/>
      <c r="AZ208" s="4"/>
      <c r="BE208" s="4"/>
      <c r="BF208" s="4"/>
      <c r="BK208" s="4"/>
      <c r="BL208" s="4"/>
      <c r="BP208" s="4"/>
      <c r="BZ208" s="4"/>
      <c r="CK208" s="4"/>
      <c r="CV208" s="4"/>
      <c r="DG208" s="4"/>
      <c r="DR208" s="4"/>
      <c r="DV208" s="4"/>
      <c r="EC208" s="4"/>
    </row>
    <row r="209" spans="1:133" ht="12.75" x14ac:dyDescent="0.2">
      <c r="A209" s="1"/>
      <c r="B209" s="2"/>
      <c r="C209" s="2"/>
      <c r="J209" s="10"/>
      <c r="K209" s="4"/>
      <c r="L209" s="4"/>
      <c r="V209" s="4"/>
      <c r="W209" s="4"/>
      <c r="AI209" s="4"/>
      <c r="AJ209" s="4"/>
      <c r="AM209" s="4"/>
      <c r="AN209" s="4"/>
      <c r="AS209" s="4"/>
      <c r="AT209" s="4"/>
      <c r="AY209" s="4"/>
      <c r="AZ209" s="4"/>
      <c r="BE209" s="4"/>
      <c r="BF209" s="4"/>
      <c r="BK209" s="4"/>
      <c r="BL209" s="4"/>
      <c r="BP209" s="4"/>
      <c r="BZ209" s="4"/>
      <c r="CK209" s="4"/>
      <c r="CV209" s="4"/>
      <c r="DG209" s="4"/>
      <c r="DR209" s="4"/>
      <c r="DV209" s="4"/>
      <c r="EC209" s="4"/>
    </row>
    <row r="210" spans="1:133" ht="12.75" x14ac:dyDescent="0.2">
      <c r="A210" s="1"/>
      <c r="B210" s="2"/>
      <c r="C210" s="2"/>
      <c r="J210" s="10"/>
      <c r="K210" s="4"/>
      <c r="L210" s="4"/>
      <c r="V210" s="4"/>
      <c r="W210" s="4"/>
      <c r="AI210" s="4"/>
      <c r="AJ210" s="4"/>
      <c r="AM210" s="4"/>
      <c r="AN210" s="4"/>
      <c r="AS210" s="4"/>
      <c r="AT210" s="4"/>
      <c r="AY210" s="4"/>
      <c r="AZ210" s="4"/>
      <c r="BE210" s="4"/>
      <c r="BF210" s="4"/>
      <c r="BK210" s="4"/>
      <c r="BL210" s="4"/>
      <c r="BP210" s="4"/>
      <c r="BZ210" s="4"/>
      <c r="CK210" s="4"/>
      <c r="CV210" s="4"/>
      <c r="DG210" s="4"/>
      <c r="DR210" s="4"/>
      <c r="DV210" s="4"/>
      <c r="EC210" s="4"/>
    </row>
    <row r="211" spans="1:133" ht="12.75" x14ac:dyDescent="0.2">
      <c r="A211" s="1"/>
      <c r="B211" s="2"/>
      <c r="C211" s="2"/>
      <c r="J211" s="10"/>
      <c r="K211" s="4"/>
      <c r="L211" s="4"/>
      <c r="V211" s="4"/>
      <c r="W211" s="4"/>
      <c r="AI211" s="4"/>
      <c r="AJ211" s="4"/>
      <c r="AM211" s="4"/>
      <c r="AN211" s="4"/>
      <c r="AS211" s="4"/>
      <c r="AT211" s="4"/>
      <c r="AY211" s="4"/>
      <c r="AZ211" s="4"/>
      <c r="BE211" s="4"/>
      <c r="BF211" s="4"/>
      <c r="BK211" s="4"/>
      <c r="BL211" s="4"/>
      <c r="BP211" s="4"/>
      <c r="BZ211" s="4"/>
      <c r="CK211" s="4"/>
      <c r="CV211" s="4"/>
      <c r="DG211" s="4"/>
      <c r="DR211" s="4"/>
      <c r="DV211" s="4"/>
      <c r="EC211" s="4"/>
    </row>
    <row r="212" spans="1:133" ht="12.75" x14ac:dyDescent="0.2">
      <c r="A212" s="1"/>
      <c r="B212" s="2"/>
      <c r="C212" s="2"/>
      <c r="J212" s="10"/>
      <c r="K212" s="4"/>
      <c r="L212" s="4"/>
      <c r="V212" s="4"/>
      <c r="W212" s="4"/>
      <c r="AI212" s="4"/>
      <c r="AJ212" s="4"/>
      <c r="AM212" s="4"/>
      <c r="AN212" s="4"/>
      <c r="AS212" s="4"/>
      <c r="AT212" s="4"/>
      <c r="AY212" s="4"/>
      <c r="AZ212" s="4"/>
      <c r="BE212" s="4"/>
      <c r="BF212" s="4"/>
      <c r="BK212" s="4"/>
      <c r="BL212" s="4"/>
      <c r="BP212" s="4"/>
      <c r="BZ212" s="4"/>
      <c r="CK212" s="4"/>
      <c r="CV212" s="4"/>
      <c r="DG212" s="4"/>
      <c r="DR212" s="4"/>
      <c r="DV212" s="4"/>
      <c r="EC212" s="4"/>
    </row>
    <row r="213" spans="1:133" ht="12.75" x14ac:dyDescent="0.2">
      <c r="A213" s="1"/>
      <c r="B213" s="2"/>
      <c r="C213" s="2"/>
      <c r="J213" s="10"/>
      <c r="K213" s="4"/>
      <c r="L213" s="4"/>
      <c r="V213" s="4"/>
      <c r="W213" s="4"/>
      <c r="AI213" s="4"/>
      <c r="AJ213" s="4"/>
      <c r="AM213" s="4"/>
      <c r="AN213" s="4"/>
      <c r="AS213" s="4"/>
      <c r="AT213" s="4"/>
      <c r="AY213" s="4"/>
      <c r="AZ213" s="4"/>
      <c r="BE213" s="4"/>
      <c r="BF213" s="4"/>
      <c r="BK213" s="4"/>
      <c r="BL213" s="4"/>
      <c r="BP213" s="4"/>
      <c r="BZ213" s="4"/>
      <c r="CK213" s="4"/>
      <c r="CV213" s="4"/>
      <c r="DG213" s="4"/>
      <c r="DR213" s="4"/>
      <c r="DV213" s="4"/>
      <c r="EC213" s="4"/>
    </row>
    <row r="214" spans="1:133" ht="12.75" x14ac:dyDescent="0.2">
      <c r="A214" s="1"/>
      <c r="B214" s="2"/>
      <c r="C214" s="2"/>
      <c r="J214" s="10"/>
      <c r="K214" s="4"/>
      <c r="L214" s="4"/>
      <c r="V214" s="4"/>
      <c r="W214" s="4"/>
      <c r="AI214" s="4"/>
      <c r="AJ214" s="4"/>
      <c r="AM214" s="4"/>
      <c r="AN214" s="4"/>
      <c r="AS214" s="4"/>
      <c r="AT214" s="4"/>
      <c r="AY214" s="4"/>
      <c r="AZ214" s="4"/>
      <c r="BE214" s="4"/>
      <c r="BF214" s="4"/>
      <c r="BK214" s="4"/>
      <c r="BL214" s="4"/>
      <c r="BP214" s="4"/>
      <c r="BZ214" s="4"/>
      <c r="CK214" s="4"/>
      <c r="CV214" s="4"/>
      <c r="DG214" s="4"/>
      <c r="DR214" s="4"/>
      <c r="DV214" s="4"/>
      <c r="EC214" s="4"/>
    </row>
    <row r="215" spans="1:133" ht="12.75" x14ac:dyDescent="0.2">
      <c r="A215" s="1"/>
      <c r="B215" s="2"/>
      <c r="C215" s="2"/>
      <c r="J215" s="10"/>
      <c r="K215" s="4"/>
      <c r="L215" s="4"/>
      <c r="V215" s="4"/>
      <c r="W215" s="4"/>
      <c r="AI215" s="4"/>
      <c r="AJ215" s="4"/>
      <c r="AM215" s="4"/>
      <c r="AN215" s="4"/>
      <c r="AS215" s="4"/>
      <c r="AT215" s="4"/>
      <c r="AY215" s="4"/>
      <c r="AZ215" s="4"/>
      <c r="BE215" s="4"/>
      <c r="BF215" s="4"/>
      <c r="BK215" s="4"/>
      <c r="BL215" s="4"/>
      <c r="BP215" s="4"/>
      <c r="BZ215" s="4"/>
      <c r="CK215" s="4"/>
      <c r="CV215" s="4"/>
      <c r="DG215" s="4"/>
      <c r="DR215" s="4"/>
      <c r="DV215" s="4"/>
      <c r="EC215" s="4"/>
    </row>
    <row r="216" spans="1:133" ht="12.75" x14ac:dyDescent="0.2">
      <c r="A216" s="1"/>
      <c r="B216" s="2"/>
      <c r="C216" s="2"/>
      <c r="J216" s="10"/>
      <c r="K216" s="4"/>
      <c r="L216" s="4"/>
      <c r="V216" s="4"/>
      <c r="W216" s="4"/>
      <c r="AI216" s="4"/>
      <c r="AJ216" s="4"/>
      <c r="AM216" s="4"/>
      <c r="AN216" s="4"/>
      <c r="AS216" s="4"/>
      <c r="AT216" s="4"/>
      <c r="AY216" s="4"/>
      <c r="AZ216" s="4"/>
      <c r="BE216" s="4"/>
      <c r="BF216" s="4"/>
      <c r="BK216" s="4"/>
      <c r="BL216" s="4"/>
      <c r="BP216" s="4"/>
      <c r="BZ216" s="4"/>
      <c r="CK216" s="4"/>
      <c r="CV216" s="4"/>
      <c r="DG216" s="4"/>
      <c r="DR216" s="4"/>
      <c r="DV216" s="4"/>
      <c r="EC216" s="4"/>
    </row>
    <row r="217" spans="1:133" ht="12.75" x14ac:dyDescent="0.2">
      <c r="A217" s="1"/>
      <c r="B217" s="2"/>
      <c r="C217" s="2"/>
      <c r="J217" s="10"/>
      <c r="K217" s="4"/>
      <c r="L217" s="4"/>
      <c r="V217" s="4"/>
      <c r="W217" s="4"/>
      <c r="AI217" s="4"/>
      <c r="AJ217" s="4"/>
      <c r="AM217" s="4"/>
      <c r="AN217" s="4"/>
      <c r="AS217" s="4"/>
      <c r="AT217" s="4"/>
      <c r="AY217" s="4"/>
      <c r="AZ217" s="4"/>
      <c r="BE217" s="4"/>
      <c r="BF217" s="4"/>
      <c r="BK217" s="4"/>
      <c r="BL217" s="4"/>
      <c r="BP217" s="4"/>
      <c r="BZ217" s="4"/>
      <c r="CK217" s="4"/>
      <c r="CV217" s="4"/>
      <c r="DG217" s="4"/>
      <c r="DR217" s="4"/>
      <c r="DV217" s="4"/>
      <c r="EC217" s="4"/>
    </row>
    <row r="218" spans="1:133" ht="12.75" x14ac:dyDescent="0.2">
      <c r="A218" s="1"/>
      <c r="B218" s="2"/>
      <c r="C218" s="2"/>
      <c r="J218" s="10"/>
      <c r="K218" s="4"/>
      <c r="L218" s="4"/>
      <c r="V218" s="4"/>
      <c r="W218" s="4"/>
      <c r="AI218" s="4"/>
      <c r="AJ218" s="4"/>
      <c r="AM218" s="4"/>
      <c r="AN218" s="4"/>
      <c r="AS218" s="4"/>
      <c r="AT218" s="4"/>
      <c r="AY218" s="4"/>
      <c r="AZ218" s="4"/>
      <c r="BE218" s="4"/>
      <c r="BF218" s="4"/>
      <c r="BK218" s="4"/>
      <c r="BL218" s="4"/>
      <c r="BP218" s="4"/>
      <c r="BZ218" s="4"/>
      <c r="CK218" s="4"/>
      <c r="CV218" s="4"/>
      <c r="DG218" s="4"/>
      <c r="DR218" s="4"/>
      <c r="DV218" s="4"/>
      <c r="EC218" s="4"/>
    </row>
    <row r="219" spans="1:133" ht="12.75" x14ac:dyDescent="0.2">
      <c r="A219" s="1"/>
      <c r="B219" s="2"/>
      <c r="C219" s="2"/>
      <c r="J219" s="10"/>
      <c r="K219" s="4"/>
      <c r="L219" s="4"/>
      <c r="V219" s="4"/>
      <c r="W219" s="4"/>
      <c r="AI219" s="4"/>
      <c r="AJ219" s="4"/>
      <c r="AM219" s="4"/>
      <c r="AN219" s="4"/>
      <c r="AS219" s="4"/>
      <c r="AT219" s="4"/>
      <c r="AY219" s="4"/>
      <c r="AZ219" s="4"/>
      <c r="BE219" s="4"/>
      <c r="BF219" s="4"/>
      <c r="BK219" s="4"/>
      <c r="BL219" s="4"/>
      <c r="BP219" s="4"/>
      <c r="BZ219" s="4"/>
      <c r="CK219" s="4"/>
      <c r="CV219" s="4"/>
      <c r="DG219" s="4"/>
      <c r="DR219" s="4"/>
      <c r="DV219" s="4"/>
      <c r="EC219" s="4"/>
    </row>
    <row r="220" spans="1:133" ht="12.75" x14ac:dyDescent="0.2">
      <c r="A220" s="1"/>
      <c r="B220" s="2"/>
      <c r="C220" s="2"/>
      <c r="J220" s="10"/>
      <c r="K220" s="4"/>
      <c r="L220" s="4"/>
      <c r="V220" s="4"/>
      <c r="W220" s="4"/>
      <c r="AI220" s="4"/>
      <c r="AJ220" s="4"/>
      <c r="AM220" s="4"/>
      <c r="AN220" s="4"/>
      <c r="AS220" s="4"/>
      <c r="AT220" s="4"/>
      <c r="AY220" s="4"/>
      <c r="AZ220" s="4"/>
      <c r="BE220" s="4"/>
      <c r="BF220" s="4"/>
      <c r="BK220" s="4"/>
      <c r="BL220" s="4"/>
      <c r="BP220" s="4"/>
      <c r="BZ220" s="4"/>
      <c r="CK220" s="4"/>
      <c r="CV220" s="4"/>
      <c r="DG220" s="4"/>
      <c r="DR220" s="4"/>
      <c r="DV220" s="4"/>
      <c r="EC220" s="4"/>
    </row>
    <row r="221" spans="1:133" ht="12.75" x14ac:dyDescent="0.2">
      <c r="A221" s="1"/>
      <c r="B221" s="2"/>
      <c r="C221" s="2"/>
      <c r="J221" s="10"/>
      <c r="K221" s="4"/>
      <c r="L221" s="4"/>
      <c r="V221" s="4"/>
      <c r="W221" s="4"/>
      <c r="AI221" s="4"/>
      <c r="AJ221" s="4"/>
      <c r="AM221" s="4"/>
      <c r="AN221" s="4"/>
      <c r="AS221" s="4"/>
      <c r="AT221" s="4"/>
      <c r="AY221" s="4"/>
      <c r="AZ221" s="4"/>
      <c r="BE221" s="4"/>
      <c r="BF221" s="4"/>
      <c r="BK221" s="4"/>
      <c r="BL221" s="4"/>
      <c r="BP221" s="4"/>
      <c r="BZ221" s="4"/>
      <c r="CK221" s="4"/>
      <c r="CV221" s="4"/>
      <c r="DG221" s="4"/>
      <c r="DR221" s="4"/>
      <c r="DV221" s="4"/>
      <c r="EC221" s="4"/>
    </row>
    <row r="222" spans="1:133" ht="12.75" x14ac:dyDescent="0.2">
      <c r="A222" s="1"/>
      <c r="B222" s="2"/>
      <c r="C222" s="2"/>
      <c r="J222" s="10"/>
      <c r="K222" s="4"/>
      <c r="L222" s="4"/>
      <c r="V222" s="4"/>
      <c r="W222" s="4"/>
      <c r="AI222" s="4"/>
      <c r="AJ222" s="4"/>
      <c r="AM222" s="4"/>
      <c r="AN222" s="4"/>
      <c r="AS222" s="4"/>
      <c r="AT222" s="4"/>
      <c r="AY222" s="4"/>
      <c r="AZ222" s="4"/>
      <c r="BE222" s="4"/>
      <c r="BF222" s="4"/>
      <c r="BK222" s="4"/>
      <c r="BL222" s="4"/>
      <c r="BP222" s="4"/>
      <c r="BZ222" s="4"/>
      <c r="CK222" s="4"/>
      <c r="CV222" s="4"/>
      <c r="DG222" s="4"/>
      <c r="DR222" s="4"/>
      <c r="DV222" s="4"/>
      <c r="EC222" s="4"/>
    </row>
    <row r="223" spans="1:133" ht="12.75" x14ac:dyDescent="0.2">
      <c r="A223" s="1"/>
      <c r="B223" s="2"/>
      <c r="C223" s="2"/>
      <c r="J223" s="10"/>
      <c r="K223" s="4"/>
      <c r="L223" s="4"/>
      <c r="V223" s="4"/>
      <c r="W223" s="4"/>
      <c r="AI223" s="4"/>
      <c r="AJ223" s="4"/>
      <c r="AM223" s="4"/>
      <c r="AN223" s="4"/>
      <c r="AS223" s="4"/>
      <c r="AT223" s="4"/>
      <c r="AY223" s="4"/>
      <c r="AZ223" s="4"/>
      <c r="BE223" s="4"/>
      <c r="BF223" s="4"/>
      <c r="BK223" s="4"/>
      <c r="BL223" s="4"/>
      <c r="BP223" s="4"/>
      <c r="BZ223" s="4"/>
      <c r="CK223" s="4"/>
      <c r="CV223" s="4"/>
      <c r="DG223" s="4"/>
      <c r="DR223" s="4"/>
      <c r="DV223" s="4"/>
      <c r="EC223" s="4"/>
    </row>
    <row r="224" spans="1:133" ht="12.75" x14ac:dyDescent="0.2">
      <c r="A224" s="1"/>
      <c r="B224" s="2"/>
      <c r="C224" s="2"/>
      <c r="J224" s="10"/>
      <c r="K224" s="4"/>
      <c r="L224" s="4"/>
      <c r="V224" s="4"/>
      <c r="W224" s="4"/>
      <c r="AI224" s="4"/>
      <c r="AJ224" s="4"/>
      <c r="AM224" s="4"/>
      <c r="AN224" s="4"/>
      <c r="AS224" s="4"/>
      <c r="AT224" s="4"/>
      <c r="AY224" s="4"/>
      <c r="AZ224" s="4"/>
      <c r="BE224" s="4"/>
      <c r="BF224" s="4"/>
      <c r="BK224" s="4"/>
      <c r="BL224" s="4"/>
      <c r="BP224" s="4"/>
      <c r="BZ224" s="4"/>
      <c r="CK224" s="4"/>
      <c r="CV224" s="4"/>
      <c r="DG224" s="4"/>
      <c r="DR224" s="4"/>
      <c r="DV224" s="4"/>
      <c r="EC224" s="4"/>
    </row>
    <row r="225" spans="1:133" ht="12.75" x14ac:dyDescent="0.2">
      <c r="A225" s="1"/>
      <c r="B225" s="2"/>
      <c r="C225" s="2"/>
      <c r="J225" s="10"/>
      <c r="K225" s="4"/>
      <c r="L225" s="4"/>
      <c r="V225" s="4"/>
      <c r="W225" s="4"/>
      <c r="AI225" s="4"/>
      <c r="AJ225" s="4"/>
      <c r="AM225" s="4"/>
      <c r="AN225" s="4"/>
      <c r="AS225" s="4"/>
      <c r="AT225" s="4"/>
      <c r="AY225" s="4"/>
      <c r="AZ225" s="4"/>
      <c r="BE225" s="4"/>
      <c r="BF225" s="4"/>
      <c r="BK225" s="4"/>
      <c r="BL225" s="4"/>
      <c r="BP225" s="4"/>
      <c r="BZ225" s="4"/>
      <c r="CK225" s="4"/>
      <c r="CV225" s="4"/>
      <c r="DG225" s="4"/>
      <c r="DR225" s="4"/>
      <c r="DV225" s="4"/>
      <c r="EC225" s="4"/>
    </row>
    <row r="226" spans="1:133" ht="12.75" x14ac:dyDescent="0.2">
      <c r="A226" s="1"/>
      <c r="B226" s="2"/>
      <c r="C226" s="2"/>
      <c r="J226" s="10"/>
      <c r="K226" s="4"/>
      <c r="L226" s="4"/>
      <c r="V226" s="4"/>
      <c r="W226" s="4"/>
      <c r="AI226" s="4"/>
      <c r="AJ226" s="4"/>
      <c r="AM226" s="4"/>
      <c r="AN226" s="4"/>
      <c r="AS226" s="4"/>
      <c r="AT226" s="4"/>
      <c r="AY226" s="4"/>
      <c r="AZ226" s="4"/>
      <c r="BE226" s="4"/>
      <c r="BF226" s="4"/>
      <c r="BK226" s="4"/>
      <c r="BL226" s="4"/>
      <c r="BP226" s="4"/>
      <c r="BZ226" s="4"/>
      <c r="CK226" s="4"/>
      <c r="CV226" s="4"/>
      <c r="DG226" s="4"/>
      <c r="DR226" s="4"/>
      <c r="DV226" s="4"/>
      <c r="EC226" s="4"/>
    </row>
    <row r="227" spans="1:133" ht="12.75" x14ac:dyDescent="0.2">
      <c r="A227" s="1"/>
      <c r="B227" s="2"/>
      <c r="C227" s="2"/>
      <c r="J227" s="10"/>
      <c r="K227" s="4"/>
      <c r="L227" s="4"/>
      <c r="V227" s="4"/>
      <c r="W227" s="4"/>
      <c r="AI227" s="4"/>
      <c r="AJ227" s="4"/>
      <c r="AM227" s="4"/>
      <c r="AN227" s="4"/>
      <c r="AS227" s="4"/>
      <c r="AT227" s="4"/>
      <c r="AY227" s="4"/>
      <c r="AZ227" s="4"/>
      <c r="BE227" s="4"/>
      <c r="BF227" s="4"/>
      <c r="BK227" s="4"/>
      <c r="BL227" s="4"/>
      <c r="BP227" s="4"/>
      <c r="BZ227" s="4"/>
      <c r="CK227" s="4"/>
      <c r="CV227" s="4"/>
      <c r="DG227" s="4"/>
      <c r="DR227" s="4"/>
      <c r="DV227" s="4"/>
      <c r="EC227" s="4"/>
    </row>
    <row r="228" spans="1:133" ht="12.75" x14ac:dyDescent="0.2">
      <c r="A228" s="1"/>
      <c r="B228" s="2"/>
      <c r="C228" s="2"/>
      <c r="J228" s="10"/>
      <c r="K228" s="4"/>
      <c r="L228" s="4"/>
      <c r="V228" s="4"/>
      <c r="W228" s="4"/>
      <c r="AI228" s="4"/>
      <c r="AJ228" s="4"/>
      <c r="AM228" s="4"/>
      <c r="AN228" s="4"/>
      <c r="AS228" s="4"/>
      <c r="AT228" s="4"/>
      <c r="AY228" s="4"/>
      <c r="AZ228" s="4"/>
      <c r="BE228" s="4"/>
      <c r="BF228" s="4"/>
      <c r="BK228" s="4"/>
      <c r="BL228" s="4"/>
      <c r="BP228" s="4"/>
      <c r="BZ228" s="4"/>
      <c r="CK228" s="4"/>
      <c r="CV228" s="4"/>
      <c r="DG228" s="4"/>
      <c r="DR228" s="4"/>
      <c r="DV228" s="4"/>
      <c r="EC228" s="4"/>
    </row>
    <row r="229" spans="1:133" ht="12.75" x14ac:dyDescent="0.2">
      <c r="A229" s="1"/>
      <c r="B229" s="2"/>
      <c r="C229" s="2"/>
      <c r="J229" s="10"/>
      <c r="K229" s="4"/>
      <c r="L229" s="4"/>
      <c r="V229" s="4"/>
      <c r="W229" s="4"/>
      <c r="AI229" s="4"/>
      <c r="AJ229" s="4"/>
      <c r="AM229" s="4"/>
      <c r="AN229" s="4"/>
      <c r="AS229" s="4"/>
      <c r="AT229" s="4"/>
      <c r="AY229" s="4"/>
      <c r="AZ229" s="4"/>
      <c r="BE229" s="4"/>
      <c r="BF229" s="4"/>
      <c r="BK229" s="4"/>
      <c r="BL229" s="4"/>
      <c r="BP229" s="4"/>
      <c r="BZ229" s="4"/>
      <c r="CK229" s="4"/>
      <c r="CV229" s="4"/>
      <c r="DG229" s="4"/>
      <c r="DR229" s="4"/>
      <c r="DV229" s="4"/>
      <c r="EC229" s="4"/>
    </row>
    <row r="230" spans="1:133" ht="12.75" x14ac:dyDescent="0.2">
      <c r="A230" s="1"/>
      <c r="B230" s="2"/>
      <c r="C230" s="2"/>
      <c r="J230" s="10"/>
      <c r="K230" s="4"/>
      <c r="L230" s="4"/>
      <c r="V230" s="4"/>
      <c r="W230" s="4"/>
      <c r="AI230" s="4"/>
      <c r="AJ230" s="4"/>
      <c r="AM230" s="4"/>
      <c r="AN230" s="4"/>
      <c r="AS230" s="4"/>
      <c r="AT230" s="4"/>
      <c r="AY230" s="4"/>
      <c r="AZ230" s="4"/>
      <c r="BE230" s="4"/>
      <c r="BF230" s="4"/>
      <c r="BK230" s="4"/>
      <c r="BL230" s="4"/>
      <c r="BP230" s="4"/>
      <c r="BZ230" s="4"/>
      <c r="CK230" s="4"/>
      <c r="CV230" s="4"/>
      <c r="DG230" s="4"/>
      <c r="DR230" s="4"/>
      <c r="DV230" s="4"/>
      <c r="EC230" s="4"/>
    </row>
    <row r="231" spans="1:133" ht="12.75" x14ac:dyDescent="0.2">
      <c r="A231" s="1"/>
      <c r="B231" s="2"/>
      <c r="C231" s="2"/>
      <c r="J231" s="10"/>
      <c r="K231" s="4"/>
      <c r="L231" s="4"/>
      <c r="V231" s="4"/>
      <c r="W231" s="4"/>
      <c r="AI231" s="4"/>
      <c r="AJ231" s="4"/>
      <c r="AM231" s="4"/>
      <c r="AN231" s="4"/>
      <c r="AS231" s="4"/>
      <c r="AT231" s="4"/>
      <c r="AY231" s="4"/>
      <c r="AZ231" s="4"/>
      <c r="BE231" s="4"/>
      <c r="BF231" s="4"/>
      <c r="BK231" s="4"/>
      <c r="BL231" s="4"/>
      <c r="BP231" s="4"/>
      <c r="BZ231" s="4"/>
      <c r="CK231" s="4"/>
      <c r="CV231" s="4"/>
      <c r="DG231" s="4"/>
      <c r="DR231" s="4"/>
      <c r="DV231" s="4"/>
      <c r="EC231" s="4"/>
    </row>
    <row r="232" spans="1:133" ht="12.75" x14ac:dyDescent="0.2">
      <c r="A232" s="1"/>
      <c r="B232" s="2"/>
      <c r="C232" s="2"/>
      <c r="J232" s="10"/>
      <c r="K232" s="4"/>
      <c r="L232" s="4"/>
      <c r="V232" s="4"/>
      <c r="W232" s="4"/>
      <c r="AI232" s="4"/>
      <c r="AJ232" s="4"/>
      <c r="AM232" s="4"/>
      <c r="AN232" s="4"/>
      <c r="AS232" s="4"/>
      <c r="AT232" s="4"/>
      <c r="AY232" s="4"/>
      <c r="AZ232" s="4"/>
      <c r="BE232" s="4"/>
      <c r="BF232" s="4"/>
      <c r="BK232" s="4"/>
      <c r="BL232" s="4"/>
      <c r="BP232" s="4"/>
      <c r="BZ232" s="4"/>
      <c r="CK232" s="4"/>
      <c r="CV232" s="4"/>
      <c r="DG232" s="4"/>
      <c r="DR232" s="4"/>
      <c r="DV232" s="4"/>
      <c r="EC232" s="4"/>
    </row>
    <row r="233" spans="1:133" ht="12.75" x14ac:dyDescent="0.2">
      <c r="A233" s="1"/>
      <c r="B233" s="2"/>
      <c r="C233" s="2"/>
      <c r="J233" s="10"/>
      <c r="K233" s="4"/>
      <c r="L233" s="4"/>
      <c r="V233" s="4"/>
      <c r="W233" s="4"/>
      <c r="AI233" s="4"/>
      <c r="AJ233" s="4"/>
      <c r="AM233" s="4"/>
      <c r="AN233" s="4"/>
      <c r="AS233" s="4"/>
      <c r="AT233" s="4"/>
      <c r="AY233" s="4"/>
      <c r="AZ233" s="4"/>
      <c r="BE233" s="4"/>
      <c r="BF233" s="4"/>
      <c r="BK233" s="4"/>
      <c r="BL233" s="4"/>
      <c r="BP233" s="4"/>
      <c r="BZ233" s="4"/>
      <c r="CK233" s="4"/>
      <c r="CV233" s="4"/>
      <c r="DG233" s="4"/>
      <c r="DR233" s="4"/>
      <c r="DV233" s="4"/>
      <c r="EC233" s="4"/>
    </row>
    <row r="234" spans="1:133" ht="12.75" x14ac:dyDescent="0.2">
      <c r="A234" s="1"/>
      <c r="B234" s="2"/>
      <c r="C234" s="2"/>
      <c r="J234" s="10"/>
      <c r="K234" s="4"/>
      <c r="L234" s="4"/>
      <c r="V234" s="4"/>
      <c r="W234" s="4"/>
      <c r="AI234" s="4"/>
      <c r="AJ234" s="4"/>
      <c r="AM234" s="4"/>
      <c r="AN234" s="4"/>
      <c r="AS234" s="4"/>
      <c r="AT234" s="4"/>
      <c r="AY234" s="4"/>
      <c r="AZ234" s="4"/>
      <c r="BE234" s="4"/>
      <c r="BF234" s="4"/>
      <c r="BK234" s="4"/>
      <c r="BL234" s="4"/>
      <c r="BP234" s="4"/>
      <c r="BZ234" s="4"/>
      <c r="CK234" s="4"/>
      <c r="CV234" s="4"/>
      <c r="DG234" s="4"/>
      <c r="DR234" s="4"/>
      <c r="DV234" s="4"/>
      <c r="EC234" s="4"/>
    </row>
    <row r="235" spans="1:133" ht="12.75" x14ac:dyDescent="0.2">
      <c r="A235" s="1"/>
      <c r="B235" s="2"/>
      <c r="C235" s="2"/>
      <c r="J235" s="10"/>
      <c r="K235" s="4"/>
      <c r="L235" s="4"/>
      <c r="V235" s="4"/>
      <c r="W235" s="4"/>
      <c r="AI235" s="4"/>
      <c r="AJ235" s="4"/>
      <c r="AM235" s="4"/>
      <c r="AN235" s="4"/>
      <c r="AS235" s="4"/>
      <c r="AT235" s="4"/>
      <c r="AY235" s="4"/>
      <c r="AZ235" s="4"/>
      <c r="BE235" s="4"/>
      <c r="BF235" s="4"/>
      <c r="BK235" s="4"/>
      <c r="BL235" s="4"/>
      <c r="BP235" s="4"/>
      <c r="BZ235" s="4"/>
      <c r="CK235" s="4"/>
      <c r="CV235" s="4"/>
      <c r="DG235" s="4"/>
      <c r="DR235" s="4"/>
      <c r="DV235" s="4"/>
      <c r="EC235" s="4"/>
    </row>
    <row r="236" spans="1:133" ht="12.75" x14ac:dyDescent="0.2">
      <c r="A236" s="1"/>
      <c r="B236" s="2"/>
      <c r="C236" s="2"/>
      <c r="J236" s="10"/>
      <c r="K236" s="4"/>
      <c r="L236" s="4"/>
      <c r="V236" s="4"/>
      <c r="W236" s="4"/>
      <c r="AI236" s="4"/>
      <c r="AJ236" s="4"/>
      <c r="AM236" s="4"/>
      <c r="AN236" s="4"/>
      <c r="AS236" s="4"/>
      <c r="AT236" s="4"/>
      <c r="AY236" s="4"/>
      <c r="AZ236" s="4"/>
      <c r="BE236" s="4"/>
      <c r="BF236" s="4"/>
      <c r="BK236" s="4"/>
      <c r="BL236" s="4"/>
      <c r="BP236" s="4"/>
      <c r="BZ236" s="4"/>
      <c r="CK236" s="4"/>
      <c r="CV236" s="4"/>
      <c r="DG236" s="4"/>
      <c r="DR236" s="4"/>
      <c r="DV236" s="4"/>
      <c r="EC236" s="4"/>
    </row>
    <row r="237" spans="1:133" ht="12.75" x14ac:dyDescent="0.2">
      <c r="A237" s="1"/>
      <c r="B237" s="2"/>
      <c r="C237" s="2"/>
      <c r="J237" s="10"/>
      <c r="K237" s="4"/>
      <c r="L237" s="4"/>
      <c r="V237" s="4"/>
      <c r="W237" s="4"/>
      <c r="AI237" s="4"/>
      <c r="AJ237" s="4"/>
      <c r="AM237" s="4"/>
      <c r="AN237" s="4"/>
      <c r="AS237" s="4"/>
      <c r="AT237" s="4"/>
      <c r="AY237" s="4"/>
      <c r="AZ237" s="4"/>
      <c r="BE237" s="4"/>
      <c r="BF237" s="4"/>
      <c r="BK237" s="4"/>
      <c r="BL237" s="4"/>
      <c r="BP237" s="4"/>
      <c r="BZ237" s="4"/>
      <c r="CK237" s="4"/>
      <c r="CV237" s="4"/>
      <c r="DG237" s="4"/>
      <c r="DR237" s="4"/>
      <c r="DV237" s="4"/>
      <c r="EC237" s="4"/>
    </row>
    <row r="238" spans="1:133" ht="12.75" x14ac:dyDescent="0.2">
      <c r="A238" s="1"/>
      <c r="B238" s="2"/>
      <c r="C238" s="2"/>
      <c r="J238" s="10"/>
      <c r="K238" s="4"/>
      <c r="L238" s="4"/>
      <c r="V238" s="4"/>
      <c r="W238" s="4"/>
      <c r="AI238" s="4"/>
      <c r="AJ238" s="4"/>
      <c r="AM238" s="4"/>
      <c r="AN238" s="4"/>
      <c r="AS238" s="4"/>
      <c r="AT238" s="4"/>
      <c r="AY238" s="4"/>
      <c r="AZ238" s="4"/>
      <c r="BE238" s="4"/>
      <c r="BF238" s="4"/>
      <c r="BK238" s="4"/>
      <c r="BL238" s="4"/>
      <c r="BP238" s="4"/>
      <c r="BZ238" s="4"/>
      <c r="CK238" s="4"/>
      <c r="CV238" s="4"/>
      <c r="DG238" s="4"/>
      <c r="DR238" s="4"/>
      <c r="DV238" s="4"/>
      <c r="EC238" s="4"/>
    </row>
    <row r="239" spans="1:133" ht="12.75" x14ac:dyDescent="0.2">
      <c r="A239" s="1"/>
      <c r="B239" s="2"/>
      <c r="C239" s="2"/>
      <c r="J239" s="10"/>
      <c r="K239" s="4"/>
      <c r="L239" s="4"/>
      <c r="V239" s="4"/>
      <c r="W239" s="4"/>
      <c r="AI239" s="4"/>
      <c r="AJ239" s="4"/>
      <c r="AM239" s="4"/>
      <c r="AN239" s="4"/>
      <c r="AS239" s="4"/>
      <c r="AT239" s="4"/>
      <c r="AY239" s="4"/>
      <c r="AZ239" s="4"/>
      <c r="BE239" s="4"/>
      <c r="BF239" s="4"/>
      <c r="BK239" s="4"/>
      <c r="BL239" s="4"/>
      <c r="BP239" s="4"/>
      <c r="BZ239" s="4"/>
      <c r="CK239" s="4"/>
      <c r="CV239" s="4"/>
      <c r="DG239" s="4"/>
      <c r="DR239" s="4"/>
      <c r="DV239" s="4"/>
      <c r="EC239" s="4"/>
    </row>
    <row r="240" spans="1:133" ht="12.75" x14ac:dyDescent="0.2">
      <c r="A240" s="1"/>
      <c r="B240" s="2"/>
      <c r="C240" s="2"/>
      <c r="J240" s="10"/>
      <c r="K240" s="4"/>
      <c r="L240" s="4"/>
      <c r="V240" s="4"/>
      <c r="W240" s="4"/>
      <c r="AI240" s="4"/>
      <c r="AJ240" s="4"/>
      <c r="AM240" s="4"/>
      <c r="AN240" s="4"/>
      <c r="AS240" s="4"/>
      <c r="AT240" s="4"/>
      <c r="AY240" s="4"/>
      <c r="AZ240" s="4"/>
      <c r="BE240" s="4"/>
      <c r="BF240" s="4"/>
      <c r="BK240" s="4"/>
      <c r="BL240" s="4"/>
      <c r="BP240" s="4"/>
      <c r="BZ240" s="4"/>
      <c r="CK240" s="4"/>
      <c r="CV240" s="4"/>
      <c r="DG240" s="4"/>
      <c r="DR240" s="4"/>
      <c r="DV240" s="4"/>
      <c r="EC240" s="4"/>
    </row>
    <row r="241" spans="1:133" ht="12.75" x14ac:dyDescent="0.2">
      <c r="A241" s="1"/>
      <c r="B241" s="2"/>
      <c r="C241" s="2"/>
      <c r="J241" s="10"/>
      <c r="K241" s="4"/>
      <c r="L241" s="4"/>
      <c r="V241" s="4"/>
      <c r="W241" s="4"/>
      <c r="AI241" s="4"/>
      <c r="AJ241" s="4"/>
      <c r="AM241" s="4"/>
      <c r="AN241" s="4"/>
      <c r="AS241" s="4"/>
      <c r="AT241" s="4"/>
      <c r="AY241" s="4"/>
      <c r="AZ241" s="4"/>
      <c r="BE241" s="4"/>
      <c r="BF241" s="4"/>
      <c r="BK241" s="4"/>
      <c r="BL241" s="4"/>
      <c r="BP241" s="4"/>
      <c r="BZ241" s="4"/>
      <c r="CK241" s="4"/>
      <c r="CV241" s="4"/>
      <c r="DG241" s="4"/>
      <c r="DR241" s="4"/>
      <c r="DV241" s="4"/>
      <c r="EC241" s="4"/>
    </row>
    <row r="242" spans="1:133" ht="12.75" x14ac:dyDescent="0.2">
      <c r="A242" s="1"/>
      <c r="B242" s="2"/>
      <c r="C242" s="2"/>
      <c r="J242" s="10"/>
      <c r="K242" s="4"/>
      <c r="L242" s="4"/>
      <c r="V242" s="4"/>
      <c r="W242" s="4"/>
      <c r="AI242" s="4"/>
      <c r="AJ242" s="4"/>
      <c r="AM242" s="4"/>
      <c r="AN242" s="4"/>
      <c r="AS242" s="4"/>
      <c r="AT242" s="4"/>
      <c r="AY242" s="4"/>
      <c r="AZ242" s="4"/>
      <c r="BE242" s="4"/>
      <c r="BF242" s="4"/>
      <c r="BK242" s="4"/>
      <c r="BL242" s="4"/>
      <c r="BP242" s="4"/>
      <c r="BZ242" s="4"/>
      <c r="CK242" s="4"/>
      <c r="CV242" s="4"/>
      <c r="DG242" s="4"/>
      <c r="DR242" s="4"/>
      <c r="DV242" s="4"/>
      <c r="EC242" s="4"/>
    </row>
    <row r="243" spans="1:133" ht="12.75" x14ac:dyDescent="0.2">
      <c r="A243" s="1"/>
      <c r="B243" s="2"/>
      <c r="C243" s="2"/>
      <c r="J243" s="10"/>
      <c r="K243" s="4"/>
      <c r="L243" s="4"/>
      <c r="V243" s="4"/>
      <c r="W243" s="4"/>
      <c r="AI243" s="4"/>
      <c r="AJ243" s="4"/>
      <c r="AM243" s="4"/>
      <c r="AN243" s="4"/>
      <c r="AS243" s="4"/>
      <c r="AT243" s="4"/>
      <c r="AY243" s="4"/>
      <c r="AZ243" s="4"/>
      <c r="BE243" s="4"/>
      <c r="BF243" s="4"/>
      <c r="BK243" s="4"/>
      <c r="BL243" s="4"/>
      <c r="BP243" s="4"/>
      <c r="BZ243" s="4"/>
      <c r="CK243" s="4"/>
      <c r="CV243" s="4"/>
      <c r="DG243" s="4"/>
      <c r="DR243" s="4"/>
      <c r="DV243" s="4"/>
      <c r="EC243" s="4"/>
    </row>
    <row r="244" spans="1:133" ht="12.75" x14ac:dyDescent="0.2">
      <c r="A244" s="1"/>
      <c r="B244" s="2"/>
      <c r="C244" s="2"/>
      <c r="J244" s="10"/>
      <c r="K244" s="4"/>
      <c r="L244" s="4"/>
      <c r="V244" s="4"/>
      <c r="W244" s="4"/>
      <c r="AI244" s="4"/>
      <c r="AJ244" s="4"/>
      <c r="AM244" s="4"/>
      <c r="AN244" s="4"/>
      <c r="AS244" s="4"/>
      <c r="AT244" s="4"/>
      <c r="AY244" s="4"/>
      <c r="AZ244" s="4"/>
      <c r="BE244" s="4"/>
      <c r="BF244" s="4"/>
      <c r="BK244" s="4"/>
      <c r="BL244" s="4"/>
      <c r="BP244" s="4"/>
      <c r="BZ244" s="4"/>
      <c r="CK244" s="4"/>
      <c r="CV244" s="4"/>
      <c r="DG244" s="4"/>
      <c r="DR244" s="4"/>
      <c r="DV244" s="4"/>
      <c r="EC244" s="4"/>
    </row>
    <row r="245" spans="1:133" ht="12.75" x14ac:dyDescent="0.2">
      <c r="A245" s="1"/>
      <c r="B245" s="2"/>
      <c r="C245" s="2"/>
      <c r="J245" s="10"/>
      <c r="K245" s="4"/>
      <c r="L245" s="4"/>
      <c r="V245" s="4"/>
      <c r="W245" s="4"/>
      <c r="AI245" s="4"/>
      <c r="AJ245" s="4"/>
      <c r="AM245" s="4"/>
      <c r="AN245" s="4"/>
      <c r="AS245" s="4"/>
      <c r="AT245" s="4"/>
      <c r="AY245" s="4"/>
      <c r="AZ245" s="4"/>
      <c r="BE245" s="4"/>
      <c r="BF245" s="4"/>
      <c r="BK245" s="4"/>
      <c r="BL245" s="4"/>
      <c r="BP245" s="4"/>
      <c r="BZ245" s="4"/>
      <c r="CK245" s="4"/>
      <c r="CV245" s="4"/>
      <c r="DG245" s="4"/>
      <c r="DR245" s="4"/>
      <c r="DV245" s="4"/>
      <c r="EC245" s="4"/>
    </row>
    <row r="246" spans="1:133" ht="12.75" x14ac:dyDescent="0.2">
      <c r="A246" s="1"/>
      <c r="B246" s="2"/>
      <c r="C246" s="2"/>
      <c r="J246" s="10"/>
      <c r="K246" s="4"/>
      <c r="L246" s="4"/>
      <c r="V246" s="4"/>
      <c r="W246" s="4"/>
      <c r="AI246" s="4"/>
      <c r="AJ246" s="4"/>
      <c r="AM246" s="4"/>
      <c r="AN246" s="4"/>
      <c r="AS246" s="4"/>
      <c r="AT246" s="4"/>
      <c r="AY246" s="4"/>
      <c r="AZ246" s="4"/>
      <c r="BE246" s="4"/>
      <c r="BF246" s="4"/>
      <c r="BK246" s="4"/>
      <c r="BL246" s="4"/>
      <c r="BP246" s="4"/>
      <c r="BZ246" s="4"/>
      <c r="CK246" s="4"/>
      <c r="CV246" s="4"/>
      <c r="DG246" s="4"/>
      <c r="DR246" s="4"/>
      <c r="DV246" s="4"/>
      <c r="EC246" s="4"/>
    </row>
    <row r="247" spans="1:133" ht="12.75" x14ac:dyDescent="0.2">
      <c r="A247" s="1"/>
      <c r="B247" s="2"/>
      <c r="C247" s="2"/>
      <c r="J247" s="10"/>
      <c r="K247" s="4"/>
      <c r="L247" s="4"/>
      <c r="V247" s="4"/>
      <c r="W247" s="4"/>
      <c r="AI247" s="4"/>
      <c r="AJ247" s="4"/>
      <c r="AM247" s="4"/>
      <c r="AN247" s="4"/>
      <c r="AS247" s="4"/>
      <c r="AT247" s="4"/>
      <c r="AY247" s="4"/>
      <c r="AZ247" s="4"/>
      <c r="BE247" s="4"/>
      <c r="BF247" s="4"/>
      <c r="BK247" s="4"/>
      <c r="BL247" s="4"/>
      <c r="BP247" s="4"/>
      <c r="BZ247" s="4"/>
      <c r="CK247" s="4"/>
      <c r="CV247" s="4"/>
      <c r="DG247" s="4"/>
      <c r="DR247" s="4"/>
      <c r="DV247" s="4"/>
      <c r="EC247" s="4"/>
    </row>
    <row r="248" spans="1:133" ht="12.75" x14ac:dyDescent="0.2">
      <c r="A248" s="1"/>
      <c r="B248" s="2"/>
      <c r="C248" s="2"/>
      <c r="J248" s="10"/>
      <c r="K248" s="4"/>
      <c r="L248" s="4"/>
      <c r="V248" s="4"/>
      <c r="W248" s="4"/>
      <c r="AI248" s="4"/>
      <c r="AJ248" s="4"/>
      <c r="AM248" s="4"/>
      <c r="AN248" s="4"/>
      <c r="AS248" s="4"/>
      <c r="AT248" s="4"/>
      <c r="AY248" s="4"/>
      <c r="AZ248" s="4"/>
      <c r="BE248" s="4"/>
      <c r="BF248" s="4"/>
      <c r="BK248" s="4"/>
      <c r="BL248" s="4"/>
      <c r="BP248" s="4"/>
      <c r="BZ248" s="4"/>
      <c r="CK248" s="4"/>
      <c r="CV248" s="4"/>
      <c r="DG248" s="4"/>
      <c r="DR248" s="4"/>
      <c r="DV248" s="4"/>
      <c r="EC248" s="4"/>
    </row>
    <row r="249" spans="1:133" ht="12.75" x14ac:dyDescent="0.2">
      <c r="A249" s="1"/>
      <c r="B249" s="2"/>
      <c r="C249" s="2"/>
      <c r="J249" s="10"/>
      <c r="K249" s="4"/>
      <c r="L249" s="4"/>
      <c r="V249" s="4"/>
      <c r="W249" s="4"/>
      <c r="AI249" s="4"/>
      <c r="AJ249" s="4"/>
      <c r="AM249" s="4"/>
      <c r="AN249" s="4"/>
      <c r="AS249" s="4"/>
      <c r="AT249" s="4"/>
      <c r="AY249" s="4"/>
      <c r="AZ249" s="4"/>
      <c r="BE249" s="4"/>
      <c r="BF249" s="4"/>
      <c r="BK249" s="4"/>
      <c r="BL249" s="4"/>
      <c r="BP249" s="4"/>
      <c r="BZ249" s="4"/>
      <c r="CK249" s="4"/>
      <c r="CV249" s="4"/>
      <c r="DG249" s="4"/>
      <c r="DR249" s="4"/>
      <c r="DV249" s="4"/>
      <c r="EC249" s="4"/>
    </row>
    <row r="250" spans="1:133" ht="12.75" x14ac:dyDescent="0.2">
      <c r="A250" s="1"/>
      <c r="B250" s="2"/>
      <c r="C250" s="2"/>
      <c r="J250" s="10"/>
      <c r="K250" s="4"/>
      <c r="L250" s="4"/>
      <c r="V250" s="4"/>
      <c r="W250" s="4"/>
      <c r="AI250" s="4"/>
      <c r="AJ250" s="4"/>
      <c r="AM250" s="4"/>
      <c r="AN250" s="4"/>
      <c r="AS250" s="4"/>
      <c r="AT250" s="4"/>
      <c r="AY250" s="4"/>
      <c r="AZ250" s="4"/>
      <c r="BE250" s="4"/>
      <c r="BF250" s="4"/>
      <c r="BK250" s="4"/>
      <c r="BL250" s="4"/>
      <c r="BP250" s="4"/>
      <c r="BZ250" s="4"/>
      <c r="CK250" s="4"/>
      <c r="CV250" s="4"/>
      <c r="DG250" s="4"/>
      <c r="DR250" s="4"/>
      <c r="DV250" s="4"/>
      <c r="EC250" s="4"/>
    </row>
    <row r="251" spans="1:133" ht="12.75" x14ac:dyDescent="0.2">
      <c r="A251" s="1"/>
      <c r="B251" s="2"/>
      <c r="C251" s="2"/>
      <c r="J251" s="10"/>
      <c r="K251" s="4"/>
      <c r="L251" s="4"/>
      <c r="V251" s="4"/>
      <c r="W251" s="4"/>
      <c r="AI251" s="4"/>
      <c r="AJ251" s="4"/>
      <c r="AM251" s="4"/>
      <c r="AN251" s="4"/>
      <c r="AS251" s="4"/>
      <c r="AT251" s="4"/>
      <c r="AY251" s="4"/>
      <c r="AZ251" s="4"/>
      <c r="BE251" s="4"/>
      <c r="BF251" s="4"/>
      <c r="BK251" s="4"/>
      <c r="BL251" s="4"/>
      <c r="BP251" s="4"/>
      <c r="BZ251" s="4"/>
      <c r="CK251" s="4"/>
      <c r="CV251" s="4"/>
      <c r="DG251" s="4"/>
      <c r="DR251" s="4"/>
      <c r="DV251" s="4"/>
      <c r="EC251" s="4"/>
    </row>
    <row r="252" spans="1:133" ht="12.75" x14ac:dyDescent="0.2">
      <c r="A252" s="1"/>
      <c r="B252" s="2"/>
      <c r="C252" s="2"/>
      <c r="J252" s="10"/>
      <c r="K252" s="4"/>
      <c r="L252" s="4"/>
      <c r="V252" s="4"/>
      <c r="W252" s="4"/>
      <c r="AI252" s="4"/>
      <c r="AJ252" s="4"/>
      <c r="AM252" s="4"/>
      <c r="AN252" s="4"/>
      <c r="AS252" s="4"/>
      <c r="AT252" s="4"/>
      <c r="AY252" s="4"/>
      <c r="AZ252" s="4"/>
      <c r="BE252" s="4"/>
      <c r="BF252" s="4"/>
      <c r="BK252" s="4"/>
      <c r="BL252" s="4"/>
      <c r="BP252" s="4"/>
      <c r="BZ252" s="4"/>
      <c r="CK252" s="4"/>
      <c r="CV252" s="4"/>
      <c r="DG252" s="4"/>
      <c r="DR252" s="4"/>
      <c r="DV252" s="4"/>
      <c r="EC252" s="4"/>
    </row>
    <row r="253" spans="1:133" ht="12.75" x14ac:dyDescent="0.2">
      <c r="A253" s="1"/>
      <c r="B253" s="2"/>
      <c r="C253" s="2"/>
      <c r="J253" s="10"/>
      <c r="K253" s="4"/>
      <c r="L253" s="4"/>
      <c r="V253" s="4"/>
      <c r="W253" s="4"/>
      <c r="AI253" s="4"/>
      <c r="AJ253" s="4"/>
      <c r="AM253" s="4"/>
      <c r="AN253" s="4"/>
      <c r="AS253" s="4"/>
      <c r="AT253" s="4"/>
      <c r="AY253" s="4"/>
      <c r="AZ253" s="4"/>
      <c r="BE253" s="4"/>
      <c r="BF253" s="4"/>
      <c r="BK253" s="4"/>
      <c r="BL253" s="4"/>
      <c r="BP253" s="4"/>
      <c r="BZ253" s="4"/>
      <c r="CK253" s="4"/>
      <c r="CV253" s="4"/>
      <c r="DG253" s="4"/>
      <c r="DR253" s="4"/>
      <c r="DV253" s="4"/>
      <c r="EC253" s="4"/>
    </row>
    <row r="254" spans="1:133" ht="12.75" x14ac:dyDescent="0.2">
      <c r="A254" s="1"/>
      <c r="B254" s="2"/>
      <c r="C254" s="2"/>
      <c r="J254" s="10"/>
      <c r="K254" s="4"/>
      <c r="L254" s="4"/>
      <c r="V254" s="4"/>
      <c r="W254" s="4"/>
      <c r="AI254" s="4"/>
      <c r="AJ254" s="4"/>
      <c r="AM254" s="4"/>
      <c r="AN254" s="4"/>
      <c r="AS254" s="4"/>
      <c r="AT254" s="4"/>
      <c r="AY254" s="4"/>
      <c r="AZ254" s="4"/>
      <c r="BE254" s="4"/>
      <c r="BF254" s="4"/>
      <c r="BK254" s="4"/>
      <c r="BL254" s="4"/>
      <c r="BP254" s="4"/>
      <c r="BZ254" s="4"/>
      <c r="CK254" s="4"/>
      <c r="CV254" s="4"/>
      <c r="DG254" s="4"/>
      <c r="DR254" s="4"/>
      <c r="DV254" s="4"/>
      <c r="EC254" s="4"/>
    </row>
    <row r="255" spans="1:133" ht="12.75" x14ac:dyDescent="0.2">
      <c r="A255" s="1"/>
      <c r="B255" s="2"/>
      <c r="C255" s="2"/>
      <c r="J255" s="10"/>
      <c r="K255" s="4"/>
      <c r="L255" s="4"/>
      <c r="V255" s="4"/>
      <c r="W255" s="4"/>
      <c r="AI255" s="4"/>
      <c r="AJ255" s="4"/>
      <c r="AM255" s="4"/>
      <c r="AN255" s="4"/>
      <c r="AS255" s="4"/>
      <c r="AT255" s="4"/>
      <c r="AY255" s="4"/>
      <c r="AZ255" s="4"/>
      <c r="BE255" s="4"/>
      <c r="BF255" s="4"/>
      <c r="BK255" s="4"/>
      <c r="BL255" s="4"/>
      <c r="BP255" s="4"/>
      <c r="BZ255" s="4"/>
      <c r="CK255" s="4"/>
      <c r="CV255" s="4"/>
      <c r="DG255" s="4"/>
      <c r="DR255" s="4"/>
      <c r="DV255" s="4"/>
      <c r="EC255" s="4"/>
    </row>
    <row r="256" spans="1:133" ht="12.75" x14ac:dyDescent="0.2">
      <c r="A256" s="1"/>
      <c r="B256" s="2"/>
      <c r="C256" s="2"/>
      <c r="J256" s="10"/>
      <c r="K256" s="4"/>
      <c r="L256" s="4"/>
      <c r="V256" s="4"/>
      <c r="W256" s="4"/>
      <c r="AI256" s="4"/>
      <c r="AJ256" s="4"/>
      <c r="AM256" s="4"/>
      <c r="AN256" s="4"/>
      <c r="AS256" s="4"/>
      <c r="AT256" s="4"/>
      <c r="AY256" s="4"/>
      <c r="AZ256" s="4"/>
      <c r="BE256" s="4"/>
      <c r="BF256" s="4"/>
      <c r="BK256" s="4"/>
      <c r="BL256" s="4"/>
      <c r="BP256" s="4"/>
      <c r="BZ256" s="4"/>
      <c r="CK256" s="4"/>
      <c r="CV256" s="4"/>
      <c r="DG256" s="4"/>
      <c r="DR256" s="4"/>
      <c r="DV256" s="4"/>
      <c r="EC256" s="4"/>
    </row>
    <row r="257" spans="1:133" ht="12.75" x14ac:dyDescent="0.2">
      <c r="A257" s="1"/>
      <c r="B257" s="2"/>
      <c r="C257" s="2"/>
      <c r="J257" s="10"/>
      <c r="K257" s="4"/>
      <c r="L257" s="4"/>
      <c r="V257" s="4"/>
      <c r="W257" s="4"/>
      <c r="AI257" s="4"/>
      <c r="AJ257" s="4"/>
      <c r="AM257" s="4"/>
      <c r="AN257" s="4"/>
      <c r="AS257" s="4"/>
      <c r="AT257" s="4"/>
      <c r="AY257" s="4"/>
      <c r="AZ257" s="4"/>
      <c r="BE257" s="4"/>
      <c r="BF257" s="4"/>
      <c r="BK257" s="4"/>
      <c r="BL257" s="4"/>
      <c r="BP257" s="4"/>
      <c r="BZ257" s="4"/>
      <c r="CK257" s="4"/>
      <c r="CV257" s="4"/>
      <c r="DG257" s="4"/>
      <c r="DR257" s="4"/>
      <c r="DV257" s="4"/>
      <c r="EC257" s="4"/>
    </row>
    <row r="258" spans="1:133" ht="12.75" x14ac:dyDescent="0.2">
      <c r="A258" s="1"/>
      <c r="B258" s="2"/>
      <c r="C258" s="2"/>
      <c r="J258" s="10"/>
      <c r="K258" s="4"/>
      <c r="L258" s="4"/>
      <c r="V258" s="4"/>
      <c r="W258" s="4"/>
      <c r="AI258" s="4"/>
      <c r="AJ258" s="4"/>
      <c r="AM258" s="4"/>
      <c r="AN258" s="4"/>
      <c r="AS258" s="4"/>
      <c r="AT258" s="4"/>
      <c r="AY258" s="4"/>
      <c r="AZ258" s="4"/>
      <c r="BE258" s="4"/>
      <c r="BF258" s="4"/>
      <c r="BK258" s="4"/>
      <c r="BL258" s="4"/>
      <c r="BP258" s="4"/>
      <c r="BZ258" s="4"/>
      <c r="CK258" s="4"/>
      <c r="CV258" s="4"/>
      <c r="DG258" s="4"/>
      <c r="DR258" s="4"/>
      <c r="DV258" s="4"/>
      <c r="EC258" s="4"/>
    </row>
    <row r="259" spans="1:133" ht="12.75" x14ac:dyDescent="0.2">
      <c r="A259" s="1"/>
      <c r="B259" s="2"/>
      <c r="C259" s="2"/>
      <c r="J259" s="10"/>
      <c r="K259" s="4"/>
      <c r="L259" s="4"/>
      <c r="V259" s="4"/>
      <c r="W259" s="4"/>
      <c r="AI259" s="4"/>
      <c r="AJ259" s="4"/>
      <c r="AM259" s="4"/>
      <c r="AN259" s="4"/>
      <c r="AS259" s="4"/>
      <c r="AT259" s="4"/>
      <c r="AY259" s="4"/>
      <c r="AZ259" s="4"/>
      <c r="BE259" s="4"/>
      <c r="BF259" s="4"/>
      <c r="BK259" s="4"/>
      <c r="BL259" s="4"/>
      <c r="BP259" s="4"/>
      <c r="BZ259" s="4"/>
      <c r="CK259" s="4"/>
      <c r="CV259" s="4"/>
      <c r="DG259" s="4"/>
      <c r="DR259" s="4"/>
      <c r="DV259" s="4"/>
      <c r="EC259" s="4"/>
    </row>
    <row r="260" spans="1:133" ht="12.75" x14ac:dyDescent="0.2">
      <c r="A260" s="1"/>
      <c r="B260" s="2"/>
      <c r="C260" s="2"/>
      <c r="J260" s="10"/>
      <c r="K260" s="4"/>
      <c r="L260" s="4"/>
      <c r="V260" s="4"/>
      <c r="W260" s="4"/>
      <c r="AI260" s="4"/>
      <c r="AJ260" s="4"/>
      <c r="AM260" s="4"/>
      <c r="AN260" s="4"/>
      <c r="AS260" s="4"/>
      <c r="AT260" s="4"/>
      <c r="AY260" s="4"/>
      <c r="AZ260" s="4"/>
      <c r="BE260" s="4"/>
      <c r="BF260" s="4"/>
      <c r="BK260" s="4"/>
      <c r="BL260" s="4"/>
      <c r="BP260" s="4"/>
      <c r="BZ260" s="4"/>
      <c r="CK260" s="4"/>
      <c r="CV260" s="4"/>
      <c r="DG260" s="4"/>
      <c r="DR260" s="4"/>
      <c r="DV260" s="4"/>
      <c r="EC260" s="4"/>
    </row>
    <row r="261" spans="1:133" ht="12.75" x14ac:dyDescent="0.2">
      <c r="A261" s="1"/>
      <c r="B261" s="2"/>
      <c r="C261" s="2"/>
      <c r="J261" s="10"/>
      <c r="K261" s="4"/>
      <c r="L261" s="4"/>
      <c r="V261" s="4"/>
      <c r="W261" s="4"/>
      <c r="AI261" s="4"/>
      <c r="AJ261" s="4"/>
      <c r="AM261" s="4"/>
      <c r="AN261" s="4"/>
      <c r="AS261" s="4"/>
      <c r="AT261" s="4"/>
      <c r="AY261" s="4"/>
      <c r="AZ261" s="4"/>
      <c r="BE261" s="4"/>
      <c r="BF261" s="4"/>
      <c r="BK261" s="4"/>
      <c r="BL261" s="4"/>
      <c r="BP261" s="4"/>
      <c r="BZ261" s="4"/>
      <c r="CK261" s="4"/>
      <c r="CV261" s="4"/>
      <c r="DG261" s="4"/>
      <c r="DR261" s="4"/>
      <c r="DV261" s="4"/>
      <c r="EC261" s="4"/>
    </row>
    <row r="262" spans="1:133" ht="12.75" x14ac:dyDescent="0.2">
      <c r="A262" s="1"/>
      <c r="B262" s="2"/>
      <c r="C262" s="2"/>
      <c r="J262" s="10"/>
      <c r="K262" s="4"/>
      <c r="L262" s="4"/>
      <c r="V262" s="4"/>
      <c r="W262" s="4"/>
      <c r="AI262" s="4"/>
      <c r="AJ262" s="4"/>
      <c r="AM262" s="4"/>
      <c r="AN262" s="4"/>
      <c r="AS262" s="4"/>
      <c r="AT262" s="4"/>
      <c r="AY262" s="4"/>
      <c r="AZ262" s="4"/>
      <c r="BE262" s="4"/>
      <c r="BF262" s="4"/>
      <c r="BK262" s="4"/>
      <c r="BL262" s="4"/>
      <c r="BP262" s="4"/>
      <c r="BZ262" s="4"/>
      <c r="CK262" s="4"/>
      <c r="CV262" s="4"/>
      <c r="DG262" s="4"/>
      <c r="DR262" s="4"/>
      <c r="DV262" s="4"/>
      <c r="EC262" s="4"/>
    </row>
    <row r="263" spans="1:133" ht="12.75" x14ac:dyDescent="0.2">
      <c r="A263" s="1"/>
      <c r="B263" s="2"/>
      <c r="C263" s="2"/>
      <c r="J263" s="10"/>
      <c r="K263" s="4"/>
      <c r="L263" s="4"/>
      <c r="V263" s="4"/>
      <c r="W263" s="4"/>
      <c r="AI263" s="4"/>
      <c r="AJ263" s="4"/>
      <c r="AM263" s="4"/>
      <c r="AN263" s="4"/>
      <c r="AS263" s="4"/>
      <c r="AT263" s="4"/>
      <c r="AY263" s="4"/>
      <c r="AZ263" s="4"/>
      <c r="BE263" s="4"/>
      <c r="BF263" s="4"/>
      <c r="BK263" s="4"/>
      <c r="BL263" s="4"/>
      <c r="BP263" s="4"/>
      <c r="BZ263" s="4"/>
      <c r="CK263" s="4"/>
      <c r="CV263" s="4"/>
      <c r="DG263" s="4"/>
      <c r="DR263" s="4"/>
      <c r="DV263" s="4"/>
      <c r="EC263" s="4"/>
    </row>
    <row r="264" spans="1:133" ht="12.75" x14ac:dyDescent="0.2">
      <c r="A264" s="1"/>
      <c r="B264" s="2"/>
      <c r="C264" s="2"/>
      <c r="J264" s="10"/>
      <c r="K264" s="4"/>
      <c r="L264" s="4"/>
      <c r="V264" s="4"/>
      <c r="W264" s="4"/>
      <c r="AI264" s="4"/>
      <c r="AJ264" s="4"/>
      <c r="AM264" s="4"/>
      <c r="AN264" s="4"/>
      <c r="AS264" s="4"/>
      <c r="AT264" s="4"/>
      <c r="AY264" s="4"/>
      <c r="AZ264" s="4"/>
      <c r="BE264" s="4"/>
      <c r="BF264" s="4"/>
      <c r="BK264" s="4"/>
      <c r="BL264" s="4"/>
      <c r="BP264" s="4"/>
      <c r="BZ264" s="4"/>
      <c r="CK264" s="4"/>
      <c r="CV264" s="4"/>
      <c r="DG264" s="4"/>
      <c r="DR264" s="4"/>
      <c r="DV264" s="4"/>
      <c r="EC264" s="4"/>
    </row>
    <row r="265" spans="1:133" ht="12.75" x14ac:dyDescent="0.2">
      <c r="A265" s="1"/>
      <c r="B265" s="2"/>
      <c r="C265" s="2"/>
      <c r="J265" s="10"/>
      <c r="K265" s="4"/>
      <c r="L265" s="4"/>
      <c r="V265" s="4"/>
      <c r="W265" s="4"/>
      <c r="AI265" s="4"/>
      <c r="AJ265" s="4"/>
      <c r="AM265" s="4"/>
      <c r="AN265" s="4"/>
      <c r="AS265" s="4"/>
      <c r="AT265" s="4"/>
      <c r="AY265" s="4"/>
      <c r="AZ265" s="4"/>
      <c r="BE265" s="4"/>
      <c r="BF265" s="4"/>
      <c r="BK265" s="4"/>
      <c r="BL265" s="4"/>
      <c r="BP265" s="4"/>
      <c r="BZ265" s="4"/>
      <c r="CK265" s="4"/>
      <c r="CV265" s="4"/>
      <c r="DG265" s="4"/>
      <c r="DR265" s="4"/>
      <c r="DV265" s="4"/>
      <c r="EC265" s="4"/>
    </row>
    <row r="266" spans="1:133" ht="12.75" x14ac:dyDescent="0.2">
      <c r="A266" s="1"/>
      <c r="B266" s="2"/>
      <c r="C266" s="2"/>
      <c r="J266" s="10"/>
      <c r="K266" s="4"/>
      <c r="L266" s="4"/>
      <c r="V266" s="4"/>
      <c r="W266" s="4"/>
      <c r="AI266" s="4"/>
      <c r="AJ266" s="4"/>
      <c r="AM266" s="4"/>
      <c r="AN266" s="4"/>
      <c r="AS266" s="4"/>
      <c r="AT266" s="4"/>
      <c r="AY266" s="4"/>
      <c r="AZ266" s="4"/>
      <c r="BE266" s="4"/>
      <c r="BF266" s="4"/>
      <c r="BK266" s="4"/>
      <c r="BL266" s="4"/>
      <c r="BP266" s="4"/>
      <c r="BZ266" s="4"/>
      <c r="CK266" s="4"/>
      <c r="CV266" s="4"/>
      <c r="DG266" s="4"/>
      <c r="DR266" s="4"/>
      <c r="DV266" s="4"/>
      <c r="EC266" s="4"/>
    </row>
    <row r="267" spans="1:133" ht="12.75" x14ac:dyDescent="0.2">
      <c r="A267" s="1"/>
      <c r="B267" s="2"/>
      <c r="C267" s="2"/>
      <c r="J267" s="10"/>
      <c r="K267" s="4"/>
      <c r="L267" s="4"/>
      <c r="V267" s="4"/>
      <c r="W267" s="4"/>
      <c r="AI267" s="4"/>
      <c r="AJ267" s="4"/>
      <c r="AM267" s="4"/>
      <c r="AN267" s="4"/>
      <c r="AS267" s="4"/>
      <c r="AT267" s="4"/>
      <c r="AY267" s="4"/>
      <c r="AZ267" s="4"/>
      <c r="BE267" s="4"/>
      <c r="BF267" s="4"/>
      <c r="BK267" s="4"/>
      <c r="BL267" s="4"/>
      <c r="BP267" s="4"/>
      <c r="BZ267" s="4"/>
      <c r="CK267" s="4"/>
      <c r="CV267" s="4"/>
      <c r="DG267" s="4"/>
      <c r="DR267" s="4"/>
      <c r="DV267" s="4"/>
      <c r="EC267" s="4"/>
    </row>
    <row r="268" spans="1:133" ht="12.75" x14ac:dyDescent="0.2">
      <c r="A268" s="1"/>
      <c r="B268" s="2"/>
      <c r="C268" s="2"/>
      <c r="J268" s="10"/>
      <c r="K268" s="4"/>
      <c r="L268" s="4"/>
      <c r="V268" s="4"/>
      <c r="W268" s="4"/>
      <c r="AI268" s="4"/>
      <c r="AJ268" s="4"/>
      <c r="AM268" s="4"/>
      <c r="AN268" s="4"/>
      <c r="AS268" s="4"/>
      <c r="AT268" s="4"/>
      <c r="AY268" s="4"/>
      <c r="AZ268" s="4"/>
      <c r="BE268" s="4"/>
      <c r="BF268" s="4"/>
      <c r="BK268" s="4"/>
      <c r="BL268" s="4"/>
      <c r="BP268" s="4"/>
      <c r="BZ268" s="4"/>
      <c r="CK268" s="4"/>
      <c r="CV268" s="4"/>
      <c r="DG268" s="4"/>
      <c r="DR268" s="4"/>
      <c r="DV268" s="4"/>
      <c r="EC268" s="4"/>
    </row>
    <row r="269" spans="1:133" ht="12.75" x14ac:dyDescent="0.2">
      <c r="A269" s="1"/>
      <c r="B269" s="2"/>
      <c r="C269" s="2"/>
      <c r="J269" s="10"/>
      <c r="K269" s="4"/>
      <c r="L269" s="4"/>
      <c r="V269" s="4"/>
      <c r="W269" s="4"/>
      <c r="AI269" s="4"/>
      <c r="AJ269" s="4"/>
      <c r="AM269" s="4"/>
      <c r="AN269" s="4"/>
      <c r="AS269" s="4"/>
      <c r="AT269" s="4"/>
      <c r="AY269" s="4"/>
      <c r="AZ269" s="4"/>
      <c r="BE269" s="4"/>
      <c r="BF269" s="4"/>
      <c r="BK269" s="4"/>
      <c r="BL269" s="4"/>
      <c r="BP269" s="4"/>
      <c r="BZ269" s="4"/>
      <c r="CK269" s="4"/>
      <c r="CV269" s="4"/>
      <c r="DG269" s="4"/>
      <c r="DR269" s="4"/>
      <c r="DV269" s="4"/>
      <c r="EC269" s="4"/>
    </row>
    <row r="270" spans="1:133" ht="12.75" x14ac:dyDescent="0.2">
      <c r="A270" s="1"/>
      <c r="B270" s="2"/>
      <c r="C270" s="2"/>
      <c r="J270" s="10"/>
      <c r="K270" s="4"/>
      <c r="L270" s="4"/>
      <c r="V270" s="4"/>
      <c r="W270" s="4"/>
      <c r="AI270" s="4"/>
      <c r="AJ270" s="4"/>
      <c r="AM270" s="4"/>
      <c r="AN270" s="4"/>
      <c r="AS270" s="4"/>
      <c r="AT270" s="4"/>
      <c r="AY270" s="4"/>
      <c r="AZ270" s="4"/>
      <c r="BE270" s="4"/>
      <c r="BF270" s="4"/>
      <c r="BK270" s="4"/>
      <c r="BL270" s="4"/>
      <c r="BP270" s="4"/>
      <c r="BZ270" s="4"/>
      <c r="CK270" s="4"/>
      <c r="CV270" s="4"/>
      <c r="DG270" s="4"/>
      <c r="DR270" s="4"/>
      <c r="DV270" s="4"/>
      <c r="EC270" s="4"/>
    </row>
    <row r="271" spans="1:133" ht="12.75" x14ac:dyDescent="0.2">
      <c r="A271" s="1"/>
      <c r="B271" s="2"/>
      <c r="C271" s="2"/>
      <c r="J271" s="10"/>
      <c r="K271" s="4"/>
      <c r="L271" s="4"/>
      <c r="V271" s="4"/>
      <c r="W271" s="4"/>
      <c r="AI271" s="4"/>
      <c r="AJ271" s="4"/>
      <c r="AM271" s="4"/>
      <c r="AN271" s="4"/>
      <c r="AS271" s="4"/>
      <c r="AT271" s="4"/>
      <c r="AY271" s="4"/>
      <c r="AZ271" s="4"/>
      <c r="BE271" s="4"/>
      <c r="BF271" s="4"/>
      <c r="BK271" s="4"/>
      <c r="BL271" s="4"/>
      <c r="BP271" s="4"/>
      <c r="BZ271" s="4"/>
      <c r="CK271" s="4"/>
      <c r="CV271" s="4"/>
      <c r="DG271" s="4"/>
      <c r="DR271" s="4"/>
      <c r="DV271" s="4"/>
      <c r="EC271" s="4"/>
    </row>
    <row r="272" spans="1:133" ht="12.75" x14ac:dyDescent="0.2">
      <c r="A272" s="1"/>
      <c r="B272" s="2"/>
      <c r="C272" s="2"/>
      <c r="J272" s="10"/>
      <c r="K272" s="4"/>
      <c r="L272" s="4"/>
      <c r="V272" s="4"/>
      <c r="W272" s="4"/>
      <c r="AI272" s="4"/>
      <c r="AJ272" s="4"/>
      <c r="AM272" s="4"/>
      <c r="AN272" s="4"/>
      <c r="AS272" s="4"/>
      <c r="AT272" s="4"/>
      <c r="AY272" s="4"/>
      <c r="AZ272" s="4"/>
      <c r="BE272" s="4"/>
      <c r="BF272" s="4"/>
      <c r="BK272" s="4"/>
      <c r="BL272" s="4"/>
      <c r="BP272" s="4"/>
      <c r="BZ272" s="4"/>
      <c r="CK272" s="4"/>
      <c r="CV272" s="4"/>
      <c r="DG272" s="4"/>
      <c r="DR272" s="4"/>
      <c r="DV272" s="4"/>
      <c r="EC272" s="4"/>
    </row>
    <row r="273" spans="1:133" ht="12.75" x14ac:dyDescent="0.2">
      <c r="A273" s="1"/>
      <c r="B273" s="2"/>
      <c r="C273" s="2"/>
      <c r="J273" s="10"/>
      <c r="K273" s="4"/>
      <c r="L273" s="4"/>
      <c r="V273" s="4"/>
      <c r="W273" s="4"/>
      <c r="AI273" s="4"/>
      <c r="AJ273" s="4"/>
      <c r="AM273" s="4"/>
      <c r="AN273" s="4"/>
      <c r="AS273" s="4"/>
      <c r="AT273" s="4"/>
      <c r="AY273" s="4"/>
      <c r="AZ273" s="4"/>
      <c r="BE273" s="4"/>
      <c r="BF273" s="4"/>
      <c r="BK273" s="4"/>
      <c r="BL273" s="4"/>
      <c r="BP273" s="4"/>
      <c r="BZ273" s="4"/>
      <c r="CK273" s="4"/>
      <c r="CV273" s="4"/>
      <c r="DG273" s="4"/>
      <c r="DR273" s="4"/>
      <c r="DV273" s="4"/>
      <c r="EC273" s="4"/>
    </row>
    <row r="274" spans="1:133" ht="12.75" x14ac:dyDescent="0.2">
      <c r="A274" s="1"/>
      <c r="B274" s="2"/>
      <c r="C274" s="2"/>
      <c r="J274" s="10"/>
      <c r="K274" s="4"/>
      <c r="L274" s="4"/>
      <c r="V274" s="4"/>
      <c r="W274" s="4"/>
      <c r="AI274" s="4"/>
      <c r="AJ274" s="4"/>
      <c r="AM274" s="4"/>
      <c r="AN274" s="4"/>
      <c r="AS274" s="4"/>
      <c r="AT274" s="4"/>
      <c r="AY274" s="4"/>
      <c r="AZ274" s="4"/>
      <c r="BE274" s="4"/>
      <c r="BF274" s="4"/>
      <c r="BK274" s="4"/>
      <c r="BL274" s="4"/>
      <c r="BP274" s="4"/>
      <c r="BZ274" s="4"/>
      <c r="CK274" s="4"/>
      <c r="CV274" s="4"/>
      <c r="DG274" s="4"/>
      <c r="DR274" s="4"/>
      <c r="DV274" s="4"/>
      <c r="EC274" s="4"/>
    </row>
    <row r="275" spans="1:133" ht="12.75" x14ac:dyDescent="0.2">
      <c r="A275" s="1"/>
      <c r="B275" s="2"/>
      <c r="C275" s="2"/>
      <c r="J275" s="10"/>
      <c r="K275" s="4"/>
      <c r="L275" s="4"/>
      <c r="V275" s="4"/>
      <c r="W275" s="4"/>
      <c r="AI275" s="4"/>
      <c r="AJ275" s="4"/>
      <c r="AM275" s="4"/>
      <c r="AN275" s="4"/>
      <c r="AS275" s="4"/>
      <c r="AT275" s="4"/>
      <c r="AY275" s="4"/>
      <c r="AZ275" s="4"/>
      <c r="BE275" s="4"/>
      <c r="BF275" s="4"/>
      <c r="BK275" s="4"/>
      <c r="BL275" s="4"/>
      <c r="BP275" s="4"/>
      <c r="BZ275" s="4"/>
      <c r="CK275" s="4"/>
      <c r="CV275" s="4"/>
      <c r="DG275" s="4"/>
      <c r="DR275" s="4"/>
      <c r="DV275" s="4"/>
      <c r="EC275" s="4"/>
    </row>
    <row r="276" spans="1:133" ht="12.75" x14ac:dyDescent="0.2">
      <c r="A276" s="1"/>
      <c r="B276" s="2"/>
      <c r="C276" s="2"/>
      <c r="J276" s="10"/>
      <c r="K276" s="4"/>
      <c r="L276" s="4"/>
      <c r="V276" s="4"/>
      <c r="W276" s="4"/>
      <c r="AI276" s="4"/>
      <c r="AJ276" s="4"/>
      <c r="AM276" s="4"/>
      <c r="AN276" s="4"/>
      <c r="AS276" s="4"/>
      <c r="AT276" s="4"/>
      <c r="AY276" s="4"/>
      <c r="AZ276" s="4"/>
      <c r="BE276" s="4"/>
      <c r="BF276" s="4"/>
      <c r="BK276" s="4"/>
      <c r="BL276" s="4"/>
      <c r="BP276" s="4"/>
      <c r="BZ276" s="4"/>
      <c r="CK276" s="4"/>
      <c r="CV276" s="4"/>
      <c r="DG276" s="4"/>
      <c r="DR276" s="4"/>
      <c r="DV276" s="4"/>
      <c r="EC276" s="4"/>
    </row>
    <row r="277" spans="1:133" ht="12.75" x14ac:dyDescent="0.2">
      <c r="A277" s="1"/>
      <c r="B277" s="2"/>
      <c r="C277" s="2"/>
      <c r="J277" s="10"/>
      <c r="K277" s="4"/>
      <c r="L277" s="4"/>
      <c r="V277" s="4"/>
      <c r="W277" s="4"/>
      <c r="AI277" s="4"/>
      <c r="AJ277" s="4"/>
      <c r="AM277" s="4"/>
      <c r="AN277" s="4"/>
      <c r="AS277" s="4"/>
      <c r="AT277" s="4"/>
      <c r="AY277" s="4"/>
      <c r="AZ277" s="4"/>
      <c r="BE277" s="4"/>
      <c r="BF277" s="4"/>
      <c r="BK277" s="4"/>
      <c r="BL277" s="4"/>
      <c r="BP277" s="4"/>
      <c r="BZ277" s="4"/>
      <c r="CK277" s="4"/>
      <c r="CV277" s="4"/>
      <c r="DG277" s="4"/>
      <c r="DR277" s="4"/>
      <c r="DV277" s="4"/>
      <c r="EC277" s="4"/>
    </row>
    <row r="278" spans="1:133" ht="12.75" x14ac:dyDescent="0.2">
      <c r="A278" s="1"/>
      <c r="B278" s="2"/>
      <c r="C278" s="2"/>
      <c r="J278" s="10"/>
      <c r="K278" s="4"/>
      <c r="L278" s="4"/>
      <c r="V278" s="4"/>
      <c r="W278" s="4"/>
      <c r="AI278" s="4"/>
      <c r="AJ278" s="4"/>
      <c r="AM278" s="4"/>
      <c r="AN278" s="4"/>
      <c r="AS278" s="4"/>
      <c r="AT278" s="4"/>
      <c r="AY278" s="4"/>
      <c r="AZ278" s="4"/>
      <c r="BE278" s="4"/>
      <c r="BF278" s="4"/>
      <c r="BK278" s="4"/>
      <c r="BL278" s="4"/>
      <c r="BP278" s="4"/>
      <c r="BZ278" s="4"/>
      <c r="CK278" s="4"/>
      <c r="CV278" s="4"/>
      <c r="DG278" s="4"/>
      <c r="DR278" s="4"/>
      <c r="DV278" s="4"/>
      <c r="EC278" s="4"/>
    </row>
    <row r="279" spans="1:133" ht="12.75" x14ac:dyDescent="0.2">
      <c r="A279" s="1"/>
      <c r="B279" s="2"/>
      <c r="C279" s="2"/>
      <c r="J279" s="10"/>
      <c r="K279" s="4"/>
      <c r="L279" s="4"/>
      <c r="V279" s="4"/>
      <c r="W279" s="4"/>
      <c r="AI279" s="4"/>
      <c r="AJ279" s="4"/>
      <c r="AM279" s="4"/>
      <c r="AN279" s="4"/>
      <c r="AS279" s="4"/>
      <c r="AT279" s="4"/>
      <c r="AY279" s="4"/>
      <c r="AZ279" s="4"/>
      <c r="BE279" s="4"/>
      <c r="BF279" s="4"/>
      <c r="BK279" s="4"/>
      <c r="BL279" s="4"/>
      <c r="BP279" s="4"/>
      <c r="BZ279" s="4"/>
      <c r="CK279" s="4"/>
      <c r="CV279" s="4"/>
      <c r="DG279" s="4"/>
      <c r="DR279" s="4"/>
      <c r="DV279" s="4"/>
      <c r="EC279" s="4"/>
    </row>
    <row r="280" spans="1:133" ht="12.75" x14ac:dyDescent="0.2">
      <c r="A280" s="1"/>
      <c r="B280" s="2"/>
      <c r="C280" s="2"/>
      <c r="J280" s="10"/>
      <c r="K280" s="4"/>
      <c r="L280" s="4"/>
      <c r="V280" s="4"/>
      <c r="W280" s="4"/>
      <c r="AI280" s="4"/>
      <c r="AJ280" s="4"/>
      <c r="AM280" s="4"/>
      <c r="AN280" s="4"/>
      <c r="AS280" s="4"/>
      <c r="AT280" s="4"/>
      <c r="AY280" s="4"/>
      <c r="AZ280" s="4"/>
      <c r="BE280" s="4"/>
      <c r="BF280" s="4"/>
      <c r="BK280" s="4"/>
      <c r="BL280" s="4"/>
      <c r="BP280" s="4"/>
      <c r="BZ280" s="4"/>
      <c r="CK280" s="4"/>
      <c r="CV280" s="4"/>
      <c r="DG280" s="4"/>
      <c r="DR280" s="4"/>
      <c r="DV280" s="4"/>
      <c r="EC280" s="4"/>
    </row>
    <row r="281" spans="1:133" ht="12.75" x14ac:dyDescent="0.2">
      <c r="A281" s="1"/>
      <c r="B281" s="2"/>
      <c r="C281" s="2"/>
      <c r="J281" s="10"/>
      <c r="K281" s="4"/>
      <c r="L281" s="4"/>
      <c r="V281" s="4"/>
      <c r="W281" s="4"/>
      <c r="AI281" s="4"/>
      <c r="AJ281" s="4"/>
      <c r="AM281" s="4"/>
      <c r="AN281" s="4"/>
      <c r="AS281" s="4"/>
      <c r="AT281" s="4"/>
      <c r="AY281" s="4"/>
      <c r="AZ281" s="4"/>
      <c r="BE281" s="4"/>
      <c r="BF281" s="4"/>
      <c r="BK281" s="4"/>
      <c r="BL281" s="4"/>
      <c r="BP281" s="4"/>
      <c r="BZ281" s="4"/>
      <c r="CK281" s="4"/>
      <c r="CV281" s="4"/>
      <c r="DG281" s="4"/>
      <c r="DR281" s="4"/>
      <c r="DV281" s="4"/>
      <c r="EC281" s="4"/>
    </row>
    <row r="282" spans="1:133" ht="12.75" x14ac:dyDescent="0.2">
      <c r="A282" s="1"/>
      <c r="B282" s="2"/>
      <c r="C282" s="2"/>
      <c r="J282" s="10"/>
      <c r="K282" s="4"/>
      <c r="L282" s="4"/>
      <c r="V282" s="4"/>
      <c r="W282" s="4"/>
      <c r="AI282" s="4"/>
      <c r="AJ282" s="4"/>
      <c r="AM282" s="4"/>
      <c r="AN282" s="4"/>
      <c r="AS282" s="4"/>
      <c r="AT282" s="4"/>
      <c r="AY282" s="4"/>
      <c r="AZ282" s="4"/>
      <c r="BE282" s="4"/>
      <c r="BF282" s="4"/>
      <c r="BK282" s="4"/>
      <c r="BL282" s="4"/>
      <c r="BP282" s="4"/>
      <c r="BZ282" s="4"/>
      <c r="CK282" s="4"/>
      <c r="CV282" s="4"/>
      <c r="DG282" s="4"/>
      <c r="DR282" s="4"/>
      <c r="DV282" s="4"/>
      <c r="EC282" s="4"/>
    </row>
    <row r="283" spans="1:133" ht="12.75" x14ac:dyDescent="0.2">
      <c r="A283" s="1"/>
      <c r="B283" s="2"/>
      <c r="C283" s="2"/>
      <c r="J283" s="10"/>
      <c r="K283" s="4"/>
      <c r="L283" s="4"/>
      <c r="V283" s="4"/>
      <c r="W283" s="4"/>
      <c r="AI283" s="4"/>
      <c r="AJ283" s="4"/>
      <c r="AM283" s="4"/>
      <c r="AN283" s="4"/>
      <c r="AS283" s="4"/>
      <c r="AT283" s="4"/>
      <c r="AY283" s="4"/>
      <c r="AZ283" s="4"/>
      <c r="BE283" s="4"/>
      <c r="BF283" s="4"/>
      <c r="BK283" s="4"/>
      <c r="BL283" s="4"/>
      <c r="BP283" s="4"/>
      <c r="BZ283" s="4"/>
      <c r="CK283" s="4"/>
      <c r="CV283" s="4"/>
      <c r="DG283" s="4"/>
      <c r="DR283" s="4"/>
      <c r="DV283" s="4"/>
      <c r="EC283" s="4"/>
    </row>
    <row r="284" spans="1:133" ht="12.75" x14ac:dyDescent="0.2">
      <c r="A284" s="1"/>
      <c r="B284" s="2"/>
      <c r="C284" s="2"/>
      <c r="J284" s="10"/>
      <c r="K284" s="4"/>
      <c r="L284" s="4"/>
      <c r="V284" s="4"/>
      <c r="W284" s="4"/>
      <c r="AI284" s="4"/>
      <c r="AJ284" s="4"/>
      <c r="AM284" s="4"/>
      <c r="AN284" s="4"/>
      <c r="AS284" s="4"/>
      <c r="AT284" s="4"/>
      <c r="AY284" s="4"/>
      <c r="AZ284" s="4"/>
      <c r="BE284" s="4"/>
      <c r="BF284" s="4"/>
      <c r="BK284" s="4"/>
      <c r="BL284" s="4"/>
      <c r="BP284" s="4"/>
      <c r="BZ284" s="4"/>
      <c r="CK284" s="4"/>
      <c r="CV284" s="4"/>
      <c r="DG284" s="4"/>
      <c r="DR284" s="4"/>
      <c r="DV284" s="4"/>
      <c r="EC284" s="4"/>
    </row>
    <row r="285" spans="1:133" ht="12.75" x14ac:dyDescent="0.2">
      <c r="A285" s="1"/>
      <c r="B285" s="2"/>
      <c r="C285" s="2"/>
      <c r="J285" s="10"/>
      <c r="K285" s="4"/>
      <c r="L285" s="4"/>
      <c r="V285" s="4"/>
      <c r="W285" s="4"/>
      <c r="AI285" s="4"/>
      <c r="AJ285" s="4"/>
      <c r="AM285" s="4"/>
      <c r="AN285" s="4"/>
      <c r="AS285" s="4"/>
      <c r="AT285" s="4"/>
      <c r="AY285" s="4"/>
      <c r="AZ285" s="4"/>
      <c r="BE285" s="4"/>
      <c r="BF285" s="4"/>
      <c r="BK285" s="4"/>
      <c r="BL285" s="4"/>
      <c r="BP285" s="4"/>
      <c r="BZ285" s="4"/>
      <c r="CK285" s="4"/>
      <c r="CV285" s="4"/>
      <c r="DG285" s="4"/>
      <c r="DR285" s="4"/>
      <c r="DV285" s="4"/>
      <c r="EC285" s="4"/>
    </row>
    <row r="286" spans="1:133" ht="12.75" x14ac:dyDescent="0.2">
      <c r="A286" s="1"/>
      <c r="B286" s="2"/>
      <c r="C286" s="2"/>
      <c r="J286" s="10"/>
      <c r="K286" s="4"/>
      <c r="L286" s="4"/>
      <c r="V286" s="4"/>
      <c r="W286" s="4"/>
      <c r="AI286" s="4"/>
      <c r="AJ286" s="4"/>
      <c r="AM286" s="4"/>
      <c r="AN286" s="4"/>
      <c r="AS286" s="4"/>
      <c r="AT286" s="4"/>
      <c r="AY286" s="4"/>
      <c r="AZ286" s="4"/>
      <c r="BE286" s="4"/>
      <c r="BF286" s="4"/>
      <c r="BK286" s="4"/>
      <c r="BL286" s="4"/>
      <c r="BP286" s="4"/>
      <c r="BZ286" s="4"/>
      <c r="CK286" s="4"/>
      <c r="CV286" s="4"/>
      <c r="DG286" s="4"/>
      <c r="DR286" s="4"/>
      <c r="DV286" s="4"/>
      <c r="EC286" s="4"/>
    </row>
    <row r="287" spans="1:133" ht="12.75" x14ac:dyDescent="0.2">
      <c r="A287" s="1"/>
      <c r="B287" s="2"/>
      <c r="C287" s="2"/>
      <c r="J287" s="10"/>
      <c r="K287" s="4"/>
      <c r="L287" s="4"/>
      <c r="V287" s="4"/>
      <c r="W287" s="4"/>
      <c r="AI287" s="4"/>
      <c r="AJ287" s="4"/>
      <c r="AM287" s="4"/>
      <c r="AN287" s="4"/>
      <c r="AS287" s="4"/>
      <c r="AT287" s="4"/>
      <c r="AY287" s="4"/>
      <c r="AZ287" s="4"/>
      <c r="BE287" s="4"/>
      <c r="BF287" s="4"/>
      <c r="BK287" s="4"/>
      <c r="BL287" s="4"/>
      <c r="BP287" s="4"/>
      <c r="BZ287" s="4"/>
      <c r="CK287" s="4"/>
      <c r="CV287" s="4"/>
      <c r="DG287" s="4"/>
      <c r="DR287" s="4"/>
      <c r="DV287" s="4"/>
      <c r="EC287" s="4"/>
    </row>
    <row r="288" spans="1:133" ht="12.75" x14ac:dyDescent="0.2">
      <c r="A288" s="1"/>
      <c r="B288" s="2"/>
      <c r="C288" s="2"/>
      <c r="J288" s="10"/>
      <c r="K288" s="4"/>
      <c r="L288" s="4"/>
      <c r="V288" s="4"/>
      <c r="W288" s="4"/>
      <c r="AI288" s="4"/>
      <c r="AJ288" s="4"/>
      <c r="AM288" s="4"/>
      <c r="AN288" s="4"/>
      <c r="AS288" s="4"/>
      <c r="AT288" s="4"/>
      <c r="AY288" s="4"/>
      <c r="AZ288" s="4"/>
      <c r="BE288" s="4"/>
      <c r="BF288" s="4"/>
      <c r="BK288" s="4"/>
      <c r="BL288" s="4"/>
      <c r="BP288" s="4"/>
      <c r="BZ288" s="4"/>
      <c r="CK288" s="4"/>
      <c r="CV288" s="4"/>
      <c r="DG288" s="4"/>
      <c r="DR288" s="4"/>
      <c r="DV288" s="4"/>
      <c r="EC288" s="4"/>
    </row>
    <row r="289" spans="1:133" ht="12.75" x14ac:dyDescent="0.2">
      <c r="A289" s="1"/>
      <c r="B289" s="2"/>
      <c r="C289" s="2"/>
      <c r="J289" s="10"/>
      <c r="K289" s="4"/>
      <c r="L289" s="4"/>
      <c r="V289" s="4"/>
      <c r="W289" s="4"/>
      <c r="AI289" s="4"/>
      <c r="AJ289" s="4"/>
      <c r="AM289" s="4"/>
      <c r="AN289" s="4"/>
      <c r="AS289" s="4"/>
      <c r="AT289" s="4"/>
      <c r="AY289" s="4"/>
      <c r="AZ289" s="4"/>
      <c r="BE289" s="4"/>
      <c r="BF289" s="4"/>
      <c r="BK289" s="4"/>
      <c r="BL289" s="4"/>
      <c r="BP289" s="4"/>
      <c r="BZ289" s="4"/>
      <c r="CK289" s="4"/>
      <c r="CV289" s="4"/>
      <c r="DG289" s="4"/>
      <c r="DR289" s="4"/>
      <c r="DV289" s="4"/>
      <c r="EC289" s="4"/>
    </row>
    <row r="290" spans="1:133" ht="12.75" x14ac:dyDescent="0.2">
      <c r="A290" s="1"/>
      <c r="B290" s="2"/>
      <c r="C290" s="2"/>
      <c r="J290" s="10"/>
      <c r="K290" s="4"/>
      <c r="L290" s="4"/>
      <c r="V290" s="4"/>
      <c r="W290" s="4"/>
      <c r="AI290" s="4"/>
      <c r="AJ290" s="4"/>
      <c r="AM290" s="4"/>
      <c r="AN290" s="4"/>
      <c r="AS290" s="4"/>
      <c r="AT290" s="4"/>
      <c r="AY290" s="4"/>
      <c r="AZ290" s="4"/>
      <c r="BE290" s="4"/>
      <c r="BF290" s="4"/>
      <c r="BK290" s="4"/>
      <c r="BL290" s="4"/>
      <c r="BP290" s="4"/>
      <c r="BZ290" s="4"/>
      <c r="CK290" s="4"/>
      <c r="CV290" s="4"/>
      <c r="DG290" s="4"/>
      <c r="DR290" s="4"/>
      <c r="DV290" s="4"/>
      <c r="EC290" s="4"/>
    </row>
    <row r="291" spans="1:133" ht="12.75" x14ac:dyDescent="0.2">
      <c r="A291" s="1"/>
      <c r="B291" s="2"/>
      <c r="C291" s="2"/>
      <c r="J291" s="10"/>
      <c r="K291" s="4"/>
      <c r="L291" s="4"/>
      <c r="V291" s="4"/>
      <c r="W291" s="4"/>
      <c r="AI291" s="4"/>
      <c r="AJ291" s="4"/>
      <c r="AM291" s="4"/>
      <c r="AN291" s="4"/>
      <c r="AS291" s="4"/>
      <c r="AT291" s="4"/>
      <c r="AY291" s="4"/>
      <c r="AZ291" s="4"/>
      <c r="BE291" s="4"/>
      <c r="BF291" s="4"/>
      <c r="BK291" s="4"/>
      <c r="BL291" s="4"/>
      <c r="BP291" s="4"/>
      <c r="BZ291" s="4"/>
      <c r="CK291" s="4"/>
      <c r="CV291" s="4"/>
      <c r="DG291" s="4"/>
      <c r="DR291" s="4"/>
      <c r="DV291" s="4"/>
      <c r="EC291" s="4"/>
    </row>
    <row r="292" spans="1:133" ht="12.75" x14ac:dyDescent="0.2">
      <c r="A292" s="1"/>
      <c r="B292" s="2"/>
      <c r="C292" s="2"/>
      <c r="J292" s="10"/>
      <c r="K292" s="4"/>
      <c r="L292" s="4"/>
      <c r="V292" s="4"/>
      <c r="W292" s="4"/>
      <c r="AI292" s="4"/>
      <c r="AJ292" s="4"/>
      <c r="AM292" s="4"/>
      <c r="AN292" s="4"/>
      <c r="AS292" s="4"/>
      <c r="AT292" s="4"/>
      <c r="AY292" s="4"/>
      <c r="AZ292" s="4"/>
      <c r="BE292" s="4"/>
      <c r="BF292" s="4"/>
      <c r="BK292" s="4"/>
      <c r="BL292" s="4"/>
      <c r="BP292" s="4"/>
      <c r="BZ292" s="4"/>
      <c r="CK292" s="4"/>
      <c r="CV292" s="4"/>
      <c r="DG292" s="4"/>
      <c r="DR292" s="4"/>
      <c r="DV292" s="4"/>
      <c r="EC292" s="4"/>
    </row>
    <row r="293" spans="1:133" ht="12.75" x14ac:dyDescent="0.2">
      <c r="A293" s="1"/>
      <c r="B293" s="2"/>
      <c r="C293" s="2"/>
      <c r="J293" s="10"/>
      <c r="K293" s="4"/>
      <c r="L293" s="4"/>
      <c r="V293" s="4"/>
      <c r="W293" s="4"/>
      <c r="AI293" s="4"/>
      <c r="AJ293" s="4"/>
      <c r="AM293" s="4"/>
      <c r="AN293" s="4"/>
      <c r="AS293" s="4"/>
      <c r="AT293" s="4"/>
      <c r="AY293" s="4"/>
      <c r="AZ293" s="4"/>
      <c r="BE293" s="4"/>
      <c r="BF293" s="4"/>
      <c r="BK293" s="4"/>
      <c r="BL293" s="4"/>
      <c r="BP293" s="4"/>
      <c r="BZ293" s="4"/>
      <c r="CK293" s="4"/>
      <c r="CV293" s="4"/>
      <c r="DG293" s="4"/>
      <c r="DR293" s="4"/>
      <c r="DV293" s="4"/>
      <c r="EC293" s="4"/>
    </row>
    <row r="294" spans="1:133" ht="12.75" x14ac:dyDescent="0.2">
      <c r="A294" s="1"/>
      <c r="B294" s="2"/>
      <c r="C294" s="2"/>
      <c r="J294" s="10"/>
      <c r="K294" s="4"/>
      <c r="L294" s="4"/>
      <c r="V294" s="4"/>
      <c r="W294" s="4"/>
      <c r="AI294" s="4"/>
      <c r="AJ294" s="4"/>
      <c r="AM294" s="4"/>
      <c r="AN294" s="4"/>
      <c r="AS294" s="4"/>
      <c r="AT294" s="4"/>
      <c r="AY294" s="4"/>
      <c r="AZ294" s="4"/>
      <c r="BE294" s="4"/>
      <c r="BF294" s="4"/>
      <c r="BK294" s="4"/>
      <c r="BL294" s="4"/>
      <c r="BP294" s="4"/>
      <c r="BZ294" s="4"/>
      <c r="CK294" s="4"/>
      <c r="CV294" s="4"/>
      <c r="DG294" s="4"/>
      <c r="DR294" s="4"/>
      <c r="DV294" s="4"/>
      <c r="EC294" s="4"/>
    </row>
    <row r="295" spans="1:133" ht="12.75" x14ac:dyDescent="0.2">
      <c r="A295" s="1"/>
      <c r="B295" s="2"/>
      <c r="C295" s="2"/>
      <c r="J295" s="10"/>
      <c r="K295" s="4"/>
      <c r="L295" s="4"/>
      <c r="V295" s="4"/>
      <c r="W295" s="4"/>
      <c r="AI295" s="4"/>
      <c r="AJ295" s="4"/>
      <c r="AM295" s="4"/>
      <c r="AN295" s="4"/>
      <c r="AS295" s="4"/>
      <c r="AT295" s="4"/>
      <c r="AY295" s="4"/>
      <c r="AZ295" s="4"/>
      <c r="BE295" s="4"/>
      <c r="BF295" s="4"/>
      <c r="BK295" s="4"/>
      <c r="BL295" s="4"/>
      <c r="BP295" s="4"/>
      <c r="BZ295" s="4"/>
      <c r="CK295" s="4"/>
      <c r="CV295" s="4"/>
      <c r="DG295" s="4"/>
      <c r="DR295" s="4"/>
      <c r="DV295" s="4"/>
      <c r="EC295" s="4"/>
    </row>
    <row r="296" spans="1:133" ht="12.75" x14ac:dyDescent="0.2">
      <c r="A296" s="1"/>
      <c r="B296" s="2"/>
      <c r="C296" s="2"/>
      <c r="J296" s="10"/>
      <c r="K296" s="4"/>
      <c r="L296" s="4"/>
      <c r="V296" s="4"/>
      <c r="W296" s="4"/>
      <c r="AI296" s="4"/>
      <c r="AJ296" s="4"/>
      <c r="AM296" s="4"/>
      <c r="AN296" s="4"/>
      <c r="AS296" s="4"/>
      <c r="AT296" s="4"/>
      <c r="AY296" s="4"/>
      <c r="AZ296" s="4"/>
      <c r="BE296" s="4"/>
      <c r="BF296" s="4"/>
      <c r="BK296" s="4"/>
      <c r="BL296" s="4"/>
      <c r="BP296" s="4"/>
      <c r="BZ296" s="4"/>
      <c r="CK296" s="4"/>
      <c r="CV296" s="4"/>
      <c r="DG296" s="4"/>
      <c r="DR296" s="4"/>
      <c r="DV296" s="4"/>
      <c r="EC296" s="4"/>
    </row>
    <row r="297" spans="1:133" ht="12.75" x14ac:dyDescent="0.2">
      <c r="A297" s="1"/>
      <c r="B297" s="2"/>
      <c r="C297" s="2"/>
      <c r="J297" s="10"/>
      <c r="K297" s="4"/>
      <c r="L297" s="4"/>
      <c r="V297" s="4"/>
      <c r="W297" s="4"/>
      <c r="AI297" s="4"/>
      <c r="AJ297" s="4"/>
      <c r="AM297" s="4"/>
      <c r="AN297" s="4"/>
      <c r="AS297" s="4"/>
      <c r="AT297" s="4"/>
      <c r="AY297" s="4"/>
      <c r="AZ297" s="4"/>
      <c r="BE297" s="4"/>
      <c r="BF297" s="4"/>
      <c r="BK297" s="4"/>
      <c r="BL297" s="4"/>
      <c r="BP297" s="4"/>
      <c r="BZ297" s="4"/>
      <c r="CK297" s="4"/>
      <c r="CV297" s="4"/>
      <c r="DG297" s="4"/>
      <c r="DR297" s="4"/>
      <c r="DV297" s="4"/>
      <c r="EC297" s="4"/>
    </row>
    <row r="298" spans="1:133" ht="12.75" x14ac:dyDescent="0.2">
      <c r="A298" s="1"/>
      <c r="B298" s="2"/>
      <c r="C298" s="2"/>
      <c r="J298" s="10"/>
      <c r="K298" s="4"/>
      <c r="L298" s="4"/>
      <c r="V298" s="4"/>
      <c r="W298" s="4"/>
      <c r="AI298" s="4"/>
      <c r="AJ298" s="4"/>
      <c r="AM298" s="4"/>
      <c r="AN298" s="4"/>
      <c r="AS298" s="4"/>
      <c r="AT298" s="4"/>
      <c r="AY298" s="4"/>
      <c r="AZ298" s="4"/>
      <c r="BE298" s="4"/>
      <c r="BF298" s="4"/>
      <c r="BK298" s="4"/>
      <c r="BL298" s="4"/>
      <c r="BP298" s="4"/>
      <c r="BZ298" s="4"/>
      <c r="CK298" s="4"/>
      <c r="CV298" s="4"/>
      <c r="DG298" s="4"/>
      <c r="DR298" s="4"/>
      <c r="DV298" s="4"/>
      <c r="EC298" s="4"/>
    </row>
    <row r="299" spans="1:133" ht="12.75" x14ac:dyDescent="0.2">
      <c r="A299" s="1"/>
      <c r="B299" s="2"/>
      <c r="C299" s="2"/>
      <c r="J299" s="10"/>
      <c r="K299" s="4"/>
      <c r="L299" s="4"/>
      <c r="V299" s="4"/>
      <c r="W299" s="4"/>
      <c r="AI299" s="4"/>
      <c r="AJ299" s="4"/>
      <c r="AM299" s="4"/>
      <c r="AN299" s="4"/>
      <c r="AS299" s="4"/>
      <c r="AT299" s="4"/>
      <c r="AY299" s="4"/>
      <c r="AZ299" s="4"/>
      <c r="BE299" s="4"/>
      <c r="BF299" s="4"/>
      <c r="BK299" s="4"/>
      <c r="BL299" s="4"/>
      <c r="BP299" s="4"/>
      <c r="BZ299" s="4"/>
      <c r="CK299" s="4"/>
      <c r="CV299" s="4"/>
      <c r="DG299" s="4"/>
      <c r="DR299" s="4"/>
      <c r="DV299" s="4"/>
      <c r="EC299" s="4"/>
    </row>
    <row r="300" spans="1:133" ht="12.75" x14ac:dyDescent="0.2">
      <c r="A300" s="1"/>
      <c r="B300" s="2"/>
      <c r="C300" s="2"/>
      <c r="J300" s="10"/>
      <c r="K300" s="4"/>
      <c r="L300" s="4"/>
      <c r="V300" s="4"/>
      <c r="W300" s="4"/>
      <c r="AI300" s="4"/>
      <c r="AJ300" s="4"/>
      <c r="AM300" s="4"/>
      <c r="AN300" s="4"/>
      <c r="AS300" s="4"/>
      <c r="AT300" s="4"/>
      <c r="AY300" s="4"/>
      <c r="AZ300" s="4"/>
      <c r="BE300" s="4"/>
      <c r="BF300" s="4"/>
      <c r="BK300" s="4"/>
      <c r="BL300" s="4"/>
      <c r="BP300" s="4"/>
      <c r="BZ300" s="4"/>
      <c r="CK300" s="4"/>
      <c r="CV300" s="4"/>
      <c r="DG300" s="4"/>
      <c r="DR300" s="4"/>
      <c r="DV300" s="4"/>
      <c r="EC300" s="4"/>
    </row>
    <row r="301" spans="1:133" ht="12.75" x14ac:dyDescent="0.2">
      <c r="A301" s="1"/>
      <c r="B301" s="2"/>
      <c r="C301" s="2"/>
      <c r="J301" s="10"/>
      <c r="K301" s="4"/>
      <c r="L301" s="4"/>
      <c r="V301" s="4"/>
      <c r="W301" s="4"/>
      <c r="AI301" s="4"/>
      <c r="AJ301" s="4"/>
      <c r="AM301" s="4"/>
      <c r="AN301" s="4"/>
      <c r="AS301" s="4"/>
      <c r="AT301" s="4"/>
      <c r="AY301" s="4"/>
      <c r="AZ301" s="4"/>
      <c r="BE301" s="4"/>
      <c r="BF301" s="4"/>
      <c r="BK301" s="4"/>
      <c r="BL301" s="4"/>
      <c r="BP301" s="4"/>
      <c r="BZ301" s="4"/>
      <c r="CK301" s="4"/>
      <c r="CV301" s="4"/>
      <c r="DG301" s="4"/>
      <c r="DR301" s="4"/>
      <c r="DV301" s="4"/>
      <c r="EC301" s="4"/>
    </row>
    <row r="302" spans="1:133" ht="12.75" x14ac:dyDescent="0.2">
      <c r="A302" s="1"/>
      <c r="B302" s="2"/>
      <c r="C302" s="2"/>
      <c r="J302" s="10"/>
      <c r="K302" s="4"/>
      <c r="L302" s="4"/>
      <c r="V302" s="4"/>
      <c r="W302" s="4"/>
      <c r="AI302" s="4"/>
      <c r="AJ302" s="4"/>
      <c r="AM302" s="4"/>
      <c r="AN302" s="4"/>
      <c r="AS302" s="4"/>
      <c r="AT302" s="4"/>
      <c r="AY302" s="4"/>
      <c r="AZ302" s="4"/>
      <c r="BE302" s="4"/>
      <c r="BF302" s="4"/>
      <c r="BK302" s="4"/>
      <c r="BL302" s="4"/>
      <c r="BP302" s="4"/>
      <c r="BZ302" s="4"/>
      <c r="CK302" s="4"/>
      <c r="CV302" s="4"/>
      <c r="DG302" s="4"/>
      <c r="DR302" s="4"/>
      <c r="DV302" s="4"/>
      <c r="EC302" s="4"/>
    </row>
    <row r="303" spans="1:133" ht="12.75" x14ac:dyDescent="0.2">
      <c r="A303" s="1"/>
      <c r="B303" s="2"/>
      <c r="C303" s="2"/>
      <c r="J303" s="10"/>
      <c r="K303" s="4"/>
      <c r="L303" s="4"/>
      <c r="V303" s="4"/>
      <c r="W303" s="4"/>
      <c r="AI303" s="4"/>
      <c r="AJ303" s="4"/>
      <c r="AM303" s="4"/>
      <c r="AN303" s="4"/>
      <c r="AS303" s="4"/>
      <c r="AT303" s="4"/>
      <c r="AY303" s="4"/>
      <c r="AZ303" s="4"/>
      <c r="BE303" s="4"/>
      <c r="BF303" s="4"/>
      <c r="BK303" s="4"/>
      <c r="BL303" s="4"/>
      <c r="BP303" s="4"/>
      <c r="BZ303" s="4"/>
      <c r="CK303" s="4"/>
      <c r="CV303" s="4"/>
      <c r="DG303" s="4"/>
      <c r="DR303" s="4"/>
      <c r="DV303" s="4"/>
      <c r="EC303" s="4"/>
    </row>
    <row r="304" spans="1:133" ht="12.75" x14ac:dyDescent="0.2">
      <c r="A304" s="1"/>
      <c r="B304" s="2"/>
      <c r="C304" s="2"/>
      <c r="J304" s="10"/>
      <c r="K304" s="4"/>
      <c r="L304" s="4"/>
      <c r="V304" s="4"/>
      <c r="W304" s="4"/>
      <c r="AI304" s="4"/>
      <c r="AJ304" s="4"/>
      <c r="AM304" s="4"/>
      <c r="AN304" s="4"/>
      <c r="AS304" s="4"/>
      <c r="AT304" s="4"/>
      <c r="AY304" s="4"/>
      <c r="AZ304" s="4"/>
      <c r="BE304" s="4"/>
      <c r="BF304" s="4"/>
      <c r="BK304" s="4"/>
      <c r="BL304" s="4"/>
      <c r="BP304" s="4"/>
      <c r="BZ304" s="4"/>
      <c r="CK304" s="4"/>
      <c r="CV304" s="4"/>
      <c r="DG304" s="4"/>
      <c r="DR304" s="4"/>
      <c r="DV304" s="4"/>
      <c r="EC304" s="4"/>
    </row>
    <row r="305" spans="1:133" ht="12.75" x14ac:dyDescent="0.2">
      <c r="A305" s="1"/>
      <c r="B305" s="2"/>
      <c r="C305" s="2"/>
      <c r="J305" s="10"/>
      <c r="K305" s="4"/>
      <c r="L305" s="4"/>
      <c r="V305" s="4"/>
      <c r="W305" s="4"/>
      <c r="AI305" s="4"/>
      <c r="AJ305" s="4"/>
      <c r="AM305" s="4"/>
      <c r="AN305" s="4"/>
      <c r="AS305" s="4"/>
      <c r="AT305" s="4"/>
      <c r="AY305" s="4"/>
      <c r="AZ305" s="4"/>
      <c r="BE305" s="4"/>
      <c r="BF305" s="4"/>
      <c r="BK305" s="4"/>
      <c r="BL305" s="4"/>
      <c r="BP305" s="4"/>
      <c r="BZ305" s="4"/>
      <c r="CK305" s="4"/>
      <c r="CV305" s="4"/>
      <c r="DG305" s="4"/>
      <c r="DR305" s="4"/>
      <c r="DV305" s="4"/>
      <c r="EC305" s="4"/>
    </row>
    <row r="306" spans="1:133" ht="12.75" x14ac:dyDescent="0.2">
      <c r="A306" s="1"/>
      <c r="B306" s="2"/>
      <c r="C306" s="2"/>
      <c r="J306" s="10"/>
      <c r="K306" s="4"/>
      <c r="L306" s="4"/>
      <c r="V306" s="4"/>
      <c r="W306" s="4"/>
      <c r="AI306" s="4"/>
      <c r="AJ306" s="4"/>
      <c r="AM306" s="4"/>
      <c r="AN306" s="4"/>
      <c r="AS306" s="4"/>
      <c r="AT306" s="4"/>
      <c r="AY306" s="4"/>
      <c r="AZ306" s="4"/>
      <c r="BE306" s="4"/>
      <c r="BF306" s="4"/>
      <c r="BK306" s="4"/>
      <c r="BL306" s="4"/>
      <c r="BP306" s="4"/>
      <c r="BZ306" s="4"/>
      <c r="CK306" s="4"/>
      <c r="CV306" s="4"/>
      <c r="DG306" s="4"/>
      <c r="DR306" s="4"/>
      <c r="DV306" s="4"/>
      <c r="EC306" s="4"/>
    </row>
    <row r="307" spans="1:133" ht="12.75" x14ac:dyDescent="0.2">
      <c r="A307" s="1"/>
      <c r="B307" s="2"/>
      <c r="C307" s="2"/>
      <c r="J307" s="10"/>
      <c r="K307" s="4"/>
      <c r="L307" s="4"/>
      <c r="V307" s="4"/>
      <c r="W307" s="4"/>
      <c r="AI307" s="4"/>
      <c r="AJ307" s="4"/>
      <c r="AM307" s="4"/>
      <c r="AN307" s="4"/>
      <c r="AS307" s="4"/>
      <c r="AT307" s="4"/>
      <c r="AY307" s="4"/>
      <c r="AZ307" s="4"/>
      <c r="BE307" s="4"/>
      <c r="BF307" s="4"/>
      <c r="BK307" s="4"/>
      <c r="BL307" s="4"/>
      <c r="BP307" s="4"/>
      <c r="BZ307" s="4"/>
      <c r="CK307" s="4"/>
      <c r="CV307" s="4"/>
      <c r="DG307" s="4"/>
      <c r="DR307" s="4"/>
      <c r="DV307" s="4"/>
      <c r="EC307" s="4"/>
    </row>
    <row r="308" spans="1:133" ht="12.75" x14ac:dyDescent="0.2">
      <c r="A308" s="1"/>
      <c r="B308" s="2"/>
      <c r="C308" s="2"/>
      <c r="J308" s="10"/>
      <c r="K308" s="4"/>
      <c r="L308" s="4"/>
      <c r="V308" s="4"/>
      <c r="W308" s="4"/>
      <c r="AI308" s="4"/>
      <c r="AJ308" s="4"/>
      <c r="AM308" s="4"/>
      <c r="AN308" s="4"/>
      <c r="AS308" s="4"/>
      <c r="AT308" s="4"/>
      <c r="AY308" s="4"/>
      <c r="AZ308" s="4"/>
      <c r="BE308" s="4"/>
      <c r="BF308" s="4"/>
      <c r="BK308" s="4"/>
      <c r="BL308" s="4"/>
      <c r="BP308" s="4"/>
      <c r="BZ308" s="4"/>
      <c r="CK308" s="4"/>
      <c r="CV308" s="4"/>
      <c r="DG308" s="4"/>
      <c r="DR308" s="4"/>
      <c r="DV308" s="4"/>
      <c r="EC308" s="4"/>
    </row>
    <row r="309" spans="1:133" ht="12.75" x14ac:dyDescent="0.2">
      <c r="A309" s="1"/>
      <c r="B309" s="2"/>
      <c r="C309" s="2"/>
      <c r="J309" s="10"/>
      <c r="K309" s="4"/>
      <c r="L309" s="4"/>
      <c r="V309" s="4"/>
      <c r="W309" s="4"/>
      <c r="AI309" s="4"/>
      <c r="AJ309" s="4"/>
      <c r="AM309" s="4"/>
      <c r="AN309" s="4"/>
      <c r="AS309" s="4"/>
      <c r="AT309" s="4"/>
      <c r="AY309" s="4"/>
      <c r="AZ309" s="4"/>
      <c r="BE309" s="4"/>
      <c r="BF309" s="4"/>
      <c r="BK309" s="4"/>
      <c r="BL309" s="4"/>
      <c r="BP309" s="4"/>
      <c r="BZ309" s="4"/>
      <c r="CK309" s="4"/>
      <c r="CV309" s="4"/>
      <c r="DG309" s="4"/>
      <c r="DR309" s="4"/>
      <c r="DV309" s="4"/>
      <c r="EC309" s="4"/>
    </row>
    <row r="310" spans="1:133" ht="12.75" x14ac:dyDescent="0.2">
      <c r="A310" s="1"/>
      <c r="B310" s="2"/>
      <c r="C310" s="2"/>
      <c r="J310" s="10"/>
      <c r="K310" s="4"/>
      <c r="L310" s="4"/>
      <c r="V310" s="4"/>
      <c r="W310" s="4"/>
      <c r="AI310" s="4"/>
      <c r="AJ310" s="4"/>
      <c r="AM310" s="4"/>
      <c r="AN310" s="4"/>
      <c r="AS310" s="4"/>
      <c r="AT310" s="4"/>
      <c r="AY310" s="4"/>
      <c r="AZ310" s="4"/>
      <c r="BE310" s="4"/>
      <c r="BF310" s="4"/>
      <c r="BK310" s="4"/>
      <c r="BL310" s="4"/>
      <c r="BP310" s="4"/>
      <c r="BZ310" s="4"/>
      <c r="CK310" s="4"/>
      <c r="CV310" s="4"/>
      <c r="DG310" s="4"/>
      <c r="DR310" s="4"/>
      <c r="DV310" s="4"/>
      <c r="EC310" s="4"/>
    </row>
    <row r="311" spans="1:133" ht="12.75" x14ac:dyDescent="0.2">
      <c r="A311" s="1"/>
      <c r="B311" s="2"/>
      <c r="C311" s="2"/>
      <c r="J311" s="10"/>
      <c r="K311" s="4"/>
      <c r="L311" s="4"/>
      <c r="V311" s="4"/>
      <c r="W311" s="4"/>
      <c r="AI311" s="4"/>
      <c r="AJ311" s="4"/>
      <c r="AM311" s="4"/>
      <c r="AN311" s="4"/>
      <c r="AS311" s="4"/>
      <c r="AT311" s="4"/>
      <c r="AY311" s="4"/>
      <c r="AZ311" s="4"/>
      <c r="BE311" s="4"/>
      <c r="BF311" s="4"/>
      <c r="BK311" s="4"/>
      <c r="BL311" s="4"/>
      <c r="BP311" s="4"/>
      <c r="BZ311" s="4"/>
      <c r="CK311" s="4"/>
      <c r="CV311" s="4"/>
      <c r="DG311" s="4"/>
      <c r="DR311" s="4"/>
      <c r="DV311" s="4"/>
      <c r="EC311" s="4"/>
    </row>
    <row r="312" spans="1:133" ht="12.75" x14ac:dyDescent="0.2">
      <c r="A312" s="1"/>
      <c r="B312" s="2"/>
      <c r="C312" s="2"/>
      <c r="J312" s="10"/>
      <c r="K312" s="4"/>
      <c r="L312" s="4"/>
      <c r="V312" s="4"/>
      <c r="W312" s="4"/>
      <c r="AI312" s="4"/>
      <c r="AJ312" s="4"/>
      <c r="AM312" s="4"/>
      <c r="AN312" s="4"/>
      <c r="AS312" s="4"/>
      <c r="AT312" s="4"/>
      <c r="AY312" s="4"/>
      <c r="AZ312" s="4"/>
      <c r="BE312" s="4"/>
      <c r="BF312" s="4"/>
      <c r="BK312" s="4"/>
      <c r="BL312" s="4"/>
      <c r="BP312" s="4"/>
      <c r="BZ312" s="4"/>
      <c r="CK312" s="4"/>
      <c r="CV312" s="4"/>
      <c r="DG312" s="4"/>
      <c r="DR312" s="4"/>
      <c r="DV312" s="4"/>
      <c r="EC312" s="4"/>
    </row>
    <row r="313" spans="1:133" ht="12.75" x14ac:dyDescent="0.2">
      <c r="A313" s="1"/>
      <c r="B313" s="2"/>
      <c r="C313" s="2"/>
      <c r="J313" s="10"/>
      <c r="K313" s="4"/>
      <c r="L313" s="4"/>
      <c r="V313" s="4"/>
      <c r="W313" s="4"/>
      <c r="AI313" s="4"/>
      <c r="AJ313" s="4"/>
      <c r="AM313" s="4"/>
      <c r="AN313" s="4"/>
      <c r="AS313" s="4"/>
      <c r="AT313" s="4"/>
      <c r="AY313" s="4"/>
      <c r="AZ313" s="4"/>
      <c r="BE313" s="4"/>
      <c r="BF313" s="4"/>
      <c r="BK313" s="4"/>
      <c r="BL313" s="4"/>
      <c r="BP313" s="4"/>
      <c r="BZ313" s="4"/>
      <c r="CK313" s="4"/>
      <c r="CV313" s="4"/>
      <c r="DG313" s="4"/>
      <c r="DR313" s="4"/>
      <c r="DV313" s="4"/>
      <c r="EC313" s="4"/>
    </row>
    <row r="314" spans="1:133" ht="12.75" x14ac:dyDescent="0.2">
      <c r="A314" s="1"/>
      <c r="B314" s="2"/>
      <c r="C314" s="2"/>
      <c r="J314" s="10"/>
      <c r="K314" s="4"/>
      <c r="L314" s="4"/>
      <c r="V314" s="4"/>
      <c r="W314" s="4"/>
      <c r="AI314" s="4"/>
      <c r="AJ314" s="4"/>
      <c r="AM314" s="4"/>
      <c r="AN314" s="4"/>
      <c r="AS314" s="4"/>
      <c r="AT314" s="4"/>
      <c r="AY314" s="4"/>
      <c r="AZ314" s="4"/>
      <c r="BE314" s="4"/>
      <c r="BF314" s="4"/>
      <c r="BK314" s="4"/>
      <c r="BL314" s="4"/>
      <c r="BP314" s="4"/>
      <c r="BZ314" s="4"/>
      <c r="CK314" s="4"/>
      <c r="CV314" s="4"/>
      <c r="DG314" s="4"/>
      <c r="DR314" s="4"/>
      <c r="DV314" s="4"/>
      <c r="EC314" s="4"/>
    </row>
    <row r="315" spans="1:133" ht="12.75" x14ac:dyDescent="0.2">
      <c r="A315" s="1"/>
      <c r="B315" s="2"/>
      <c r="C315" s="2"/>
      <c r="J315" s="10"/>
      <c r="K315" s="4"/>
      <c r="L315" s="4"/>
      <c r="V315" s="4"/>
      <c r="W315" s="4"/>
      <c r="AI315" s="4"/>
      <c r="AJ315" s="4"/>
      <c r="AM315" s="4"/>
      <c r="AN315" s="4"/>
      <c r="AS315" s="4"/>
      <c r="AT315" s="4"/>
      <c r="AY315" s="4"/>
      <c r="AZ315" s="4"/>
      <c r="BE315" s="4"/>
      <c r="BF315" s="4"/>
      <c r="BK315" s="4"/>
      <c r="BL315" s="4"/>
      <c r="BP315" s="4"/>
      <c r="BZ315" s="4"/>
      <c r="CK315" s="4"/>
      <c r="CV315" s="4"/>
      <c r="DG315" s="4"/>
      <c r="DR315" s="4"/>
      <c r="DV315" s="4"/>
      <c r="EC315" s="4"/>
    </row>
    <row r="316" spans="1:133" ht="12.75" x14ac:dyDescent="0.2">
      <c r="A316" s="1"/>
      <c r="B316" s="2"/>
      <c r="C316" s="2"/>
      <c r="J316" s="10"/>
      <c r="K316" s="4"/>
      <c r="L316" s="4"/>
      <c r="V316" s="4"/>
      <c r="W316" s="4"/>
      <c r="AI316" s="4"/>
      <c r="AJ316" s="4"/>
      <c r="AM316" s="4"/>
      <c r="AN316" s="4"/>
      <c r="AS316" s="4"/>
      <c r="AT316" s="4"/>
      <c r="AY316" s="4"/>
      <c r="AZ316" s="4"/>
      <c r="BE316" s="4"/>
      <c r="BF316" s="4"/>
      <c r="BK316" s="4"/>
      <c r="BL316" s="4"/>
      <c r="BP316" s="4"/>
      <c r="BZ316" s="4"/>
      <c r="CK316" s="4"/>
      <c r="CV316" s="4"/>
      <c r="DG316" s="4"/>
      <c r="DR316" s="4"/>
      <c r="DV316" s="4"/>
      <c r="EC316" s="4"/>
    </row>
    <row r="317" spans="1:133" ht="12.75" x14ac:dyDescent="0.2">
      <c r="A317" s="1"/>
      <c r="B317" s="2"/>
      <c r="C317" s="2"/>
      <c r="J317" s="10"/>
      <c r="K317" s="4"/>
      <c r="L317" s="4"/>
      <c r="V317" s="4"/>
      <c r="W317" s="4"/>
      <c r="AI317" s="4"/>
      <c r="AJ317" s="4"/>
      <c r="AM317" s="4"/>
      <c r="AN317" s="4"/>
      <c r="AS317" s="4"/>
      <c r="AT317" s="4"/>
      <c r="AY317" s="4"/>
      <c r="AZ317" s="4"/>
      <c r="BE317" s="4"/>
      <c r="BF317" s="4"/>
      <c r="BK317" s="4"/>
      <c r="BL317" s="4"/>
      <c r="BP317" s="4"/>
      <c r="BZ317" s="4"/>
      <c r="CK317" s="4"/>
      <c r="CV317" s="4"/>
      <c r="DG317" s="4"/>
      <c r="DR317" s="4"/>
      <c r="DV317" s="4"/>
      <c r="EC317" s="4"/>
    </row>
    <row r="318" spans="1:133" ht="12.75" x14ac:dyDescent="0.2">
      <c r="A318" s="1"/>
      <c r="B318" s="2"/>
      <c r="C318" s="2"/>
      <c r="J318" s="10"/>
      <c r="K318" s="4"/>
      <c r="L318" s="4"/>
      <c r="V318" s="4"/>
      <c r="W318" s="4"/>
      <c r="AI318" s="4"/>
      <c r="AJ318" s="4"/>
      <c r="AM318" s="4"/>
      <c r="AN318" s="4"/>
      <c r="AS318" s="4"/>
      <c r="AT318" s="4"/>
      <c r="AY318" s="4"/>
      <c r="AZ318" s="4"/>
      <c r="BE318" s="4"/>
      <c r="BF318" s="4"/>
      <c r="BK318" s="4"/>
      <c r="BL318" s="4"/>
      <c r="BP318" s="4"/>
      <c r="BZ318" s="4"/>
      <c r="CK318" s="4"/>
      <c r="CV318" s="4"/>
      <c r="DG318" s="4"/>
      <c r="DR318" s="4"/>
      <c r="DV318" s="4"/>
      <c r="EC318" s="4"/>
    </row>
    <row r="319" spans="1:133" ht="12.75" x14ac:dyDescent="0.2">
      <c r="A319" s="1"/>
      <c r="B319" s="2"/>
      <c r="C319" s="2"/>
      <c r="J319" s="10"/>
      <c r="K319" s="4"/>
      <c r="L319" s="4"/>
      <c r="V319" s="4"/>
      <c r="W319" s="4"/>
      <c r="AI319" s="4"/>
      <c r="AJ319" s="4"/>
      <c r="AM319" s="4"/>
      <c r="AN319" s="4"/>
      <c r="AS319" s="4"/>
      <c r="AT319" s="4"/>
      <c r="AY319" s="4"/>
      <c r="AZ319" s="4"/>
      <c r="BE319" s="4"/>
      <c r="BF319" s="4"/>
      <c r="BK319" s="4"/>
      <c r="BL319" s="4"/>
      <c r="BP319" s="4"/>
      <c r="BZ319" s="4"/>
      <c r="CK319" s="4"/>
      <c r="CV319" s="4"/>
      <c r="DG319" s="4"/>
      <c r="DR319" s="4"/>
      <c r="DV319" s="4"/>
      <c r="EC319" s="4"/>
    </row>
    <row r="320" spans="1:133" ht="12.75" x14ac:dyDescent="0.2">
      <c r="A320" s="1"/>
      <c r="B320" s="2"/>
      <c r="C320" s="2"/>
      <c r="J320" s="10"/>
      <c r="K320" s="4"/>
      <c r="L320" s="4"/>
      <c r="V320" s="4"/>
      <c r="W320" s="4"/>
      <c r="AI320" s="4"/>
      <c r="AJ320" s="4"/>
      <c r="AM320" s="4"/>
      <c r="AN320" s="4"/>
      <c r="AS320" s="4"/>
      <c r="AT320" s="4"/>
      <c r="AY320" s="4"/>
      <c r="AZ320" s="4"/>
      <c r="BE320" s="4"/>
      <c r="BF320" s="4"/>
      <c r="BK320" s="4"/>
      <c r="BL320" s="4"/>
      <c r="BP320" s="4"/>
      <c r="BZ320" s="4"/>
      <c r="CK320" s="4"/>
      <c r="CV320" s="4"/>
      <c r="DG320" s="4"/>
      <c r="DR320" s="4"/>
      <c r="DV320" s="4"/>
      <c r="EC320" s="4"/>
    </row>
    <row r="321" spans="1:133" ht="12.75" x14ac:dyDescent="0.2">
      <c r="A321" s="1"/>
      <c r="B321" s="2"/>
      <c r="C321" s="2"/>
      <c r="J321" s="10"/>
      <c r="K321" s="4"/>
      <c r="L321" s="4"/>
      <c r="V321" s="4"/>
      <c r="W321" s="4"/>
      <c r="AI321" s="4"/>
      <c r="AJ321" s="4"/>
      <c r="AM321" s="4"/>
      <c r="AN321" s="4"/>
      <c r="AS321" s="4"/>
      <c r="AT321" s="4"/>
      <c r="AY321" s="4"/>
      <c r="AZ321" s="4"/>
      <c r="BE321" s="4"/>
      <c r="BF321" s="4"/>
      <c r="BK321" s="4"/>
      <c r="BL321" s="4"/>
      <c r="BP321" s="4"/>
      <c r="BZ321" s="4"/>
      <c r="CK321" s="4"/>
      <c r="CV321" s="4"/>
      <c r="DG321" s="4"/>
      <c r="DR321" s="4"/>
      <c r="DV321" s="4"/>
      <c r="EC321" s="4"/>
    </row>
    <row r="322" spans="1:133" ht="12.75" x14ac:dyDescent="0.2">
      <c r="A322" s="1"/>
      <c r="B322" s="2"/>
      <c r="C322" s="2"/>
      <c r="J322" s="10"/>
      <c r="K322" s="4"/>
      <c r="L322" s="4"/>
      <c r="V322" s="4"/>
      <c r="W322" s="4"/>
      <c r="AI322" s="4"/>
      <c r="AJ322" s="4"/>
      <c r="AM322" s="4"/>
      <c r="AN322" s="4"/>
      <c r="AS322" s="4"/>
      <c r="AT322" s="4"/>
      <c r="AY322" s="4"/>
      <c r="AZ322" s="4"/>
      <c r="BE322" s="4"/>
      <c r="BF322" s="4"/>
      <c r="BK322" s="4"/>
      <c r="BL322" s="4"/>
      <c r="BP322" s="4"/>
      <c r="BZ322" s="4"/>
      <c r="CK322" s="4"/>
      <c r="CV322" s="4"/>
      <c r="DG322" s="4"/>
      <c r="DR322" s="4"/>
      <c r="DV322" s="4"/>
      <c r="EC322" s="4"/>
    </row>
    <row r="323" spans="1:133" ht="12.75" x14ac:dyDescent="0.2">
      <c r="A323" s="1"/>
      <c r="B323" s="2"/>
      <c r="C323" s="2"/>
      <c r="J323" s="10"/>
      <c r="K323" s="4"/>
      <c r="L323" s="4"/>
      <c r="V323" s="4"/>
      <c r="W323" s="4"/>
      <c r="AI323" s="4"/>
      <c r="AJ323" s="4"/>
      <c r="AM323" s="4"/>
      <c r="AN323" s="4"/>
      <c r="AS323" s="4"/>
      <c r="AT323" s="4"/>
      <c r="AY323" s="4"/>
      <c r="AZ323" s="4"/>
      <c r="BE323" s="4"/>
      <c r="BF323" s="4"/>
      <c r="BK323" s="4"/>
      <c r="BL323" s="4"/>
      <c r="BP323" s="4"/>
      <c r="BZ323" s="4"/>
      <c r="CK323" s="4"/>
      <c r="CV323" s="4"/>
      <c r="DG323" s="4"/>
      <c r="DR323" s="4"/>
      <c r="DV323" s="4"/>
      <c r="EC323" s="4"/>
    </row>
    <row r="324" spans="1:133" ht="12.75" x14ac:dyDescent="0.2">
      <c r="A324" s="1"/>
      <c r="B324" s="2"/>
      <c r="C324" s="2"/>
      <c r="J324" s="10"/>
      <c r="K324" s="4"/>
      <c r="L324" s="4"/>
      <c r="V324" s="4"/>
      <c r="W324" s="4"/>
      <c r="AI324" s="4"/>
      <c r="AJ324" s="4"/>
      <c r="AM324" s="4"/>
      <c r="AN324" s="4"/>
      <c r="AS324" s="4"/>
      <c r="AT324" s="4"/>
      <c r="AY324" s="4"/>
      <c r="AZ324" s="4"/>
      <c r="BE324" s="4"/>
      <c r="BF324" s="4"/>
      <c r="BK324" s="4"/>
      <c r="BL324" s="4"/>
      <c r="BP324" s="4"/>
      <c r="BZ324" s="4"/>
      <c r="CK324" s="4"/>
      <c r="CV324" s="4"/>
      <c r="DG324" s="4"/>
      <c r="DR324" s="4"/>
      <c r="DV324" s="4"/>
      <c r="EC324" s="4"/>
    </row>
    <row r="325" spans="1:133" ht="12.75" x14ac:dyDescent="0.2">
      <c r="A325" s="1"/>
      <c r="B325" s="2"/>
      <c r="C325" s="2"/>
      <c r="J325" s="10"/>
      <c r="K325" s="4"/>
      <c r="L325" s="4"/>
      <c r="V325" s="4"/>
      <c r="W325" s="4"/>
      <c r="AI325" s="4"/>
      <c r="AJ325" s="4"/>
      <c r="AM325" s="4"/>
      <c r="AN325" s="4"/>
      <c r="AS325" s="4"/>
      <c r="AT325" s="4"/>
      <c r="AY325" s="4"/>
      <c r="AZ325" s="4"/>
      <c r="BE325" s="4"/>
      <c r="BF325" s="4"/>
      <c r="BK325" s="4"/>
      <c r="BL325" s="4"/>
      <c r="BP325" s="4"/>
      <c r="BZ325" s="4"/>
      <c r="CK325" s="4"/>
      <c r="CV325" s="4"/>
      <c r="DG325" s="4"/>
      <c r="DR325" s="4"/>
      <c r="DV325" s="4"/>
      <c r="EC325" s="4"/>
    </row>
    <row r="326" spans="1:133" ht="12.75" x14ac:dyDescent="0.2">
      <c r="A326" s="1"/>
      <c r="B326" s="2"/>
      <c r="C326" s="2"/>
      <c r="J326" s="10"/>
      <c r="K326" s="4"/>
      <c r="L326" s="4"/>
      <c r="V326" s="4"/>
      <c r="W326" s="4"/>
      <c r="AI326" s="4"/>
      <c r="AJ326" s="4"/>
      <c r="AM326" s="4"/>
      <c r="AN326" s="4"/>
      <c r="AS326" s="4"/>
      <c r="AT326" s="4"/>
      <c r="AY326" s="4"/>
      <c r="AZ326" s="4"/>
      <c r="BE326" s="4"/>
      <c r="BF326" s="4"/>
      <c r="BK326" s="4"/>
      <c r="BL326" s="4"/>
      <c r="BP326" s="4"/>
      <c r="BZ326" s="4"/>
      <c r="CK326" s="4"/>
      <c r="CV326" s="4"/>
      <c r="DG326" s="4"/>
      <c r="DR326" s="4"/>
      <c r="DV326" s="4"/>
      <c r="EC326" s="4"/>
    </row>
    <row r="327" spans="1:133" ht="12.75" x14ac:dyDescent="0.2">
      <c r="A327" s="1"/>
      <c r="B327" s="2"/>
      <c r="C327" s="2"/>
      <c r="J327" s="10"/>
      <c r="K327" s="4"/>
      <c r="L327" s="4"/>
      <c r="V327" s="4"/>
      <c r="W327" s="4"/>
      <c r="AI327" s="4"/>
      <c r="AJ327" s="4"/>
      <c r="AM327" s="4"/>
      <c r="AN327" s="4"/>
      <c r="AS327" s="4"/>
      <c r="AT327" s="4"/>
      <c r="AY327" s="4"/>
      <c r="AZ327" s="4"/>
      <c r="BE327" s="4"/>
      <c r="BF327" s="4"/>
      <c r="BK327" s="4"/>
      <c r="BL327" s="4"/>
      <c r="BP327" s="4"/>
      <c r="BZ327" s="4"/>
      <c r="CK327" s="4"/>
      <c r="CV327" s="4"/>
      <c r="DG327" s="4"/>
      <c r="DR327" s="4"/>
      <c r="DV327" s="4"/>
      <c r="EC327" s="4"/>
    </row>
    <row r="328" spans="1:133" ht="12.75" x14ac:dyDescent="0.2">
      <c r="A328" s="1"/>
      <c r="B328" s="2"/>
      <c r="C328" s="2"/>
      <c r="J328" s="10"/>
      <c r="K328" s="4"/>
      <c r="L328" s="4"/>
      <c r="V328" s="4"/>
      <c r="W328" s="4"/>
      <c r="AI328" s="4"/>
      <c r="AJ328" s="4"/>
      <c r="AM328" s="4"/>
      <c r="AN328" s="4"/>
      <c r="AS328" s="4"/>
      <c r="AT328" s="4"/>
      <c r="AY328" s="4"/>
      <c r="AZ328" s="4"/>
      <c r="BE328" s="4"/>
      <c r="BF328" s="4"/>
      <c r="BK328" s="4"/>
      <c r="BL328" s="4"/>
      <c r="BP328" s="4"/>
      <c r="BZ328" s="4"/>
      <c r="CK328" s="4"/>
      <c r="CV328" s="4"/>
      <c r="DG328" s="4"/>
      <c r="DR328" s="4"/>
      <c r="DV328" s="4"/>
      <c r="EC328" s="4"/>
    </row>
    <row r="329" spans="1:133" ht="12.75" x14ac:dyDescent="0.2">
      <c r="A329" s="1"/>
      <c r="B329" s="2"/>
      <c r="C329" s="2"/>
      <c r="J329" s="10"/>
      <c r="K329" s="4"/>
      <c r="L329" s="4"/>
      <c r="V329" s="4"/>
      <c r="W329" s="4"/>
      <c r="AI329" s="4"/>
      <c r="AJ329" s="4"/>
      <c r="AM329" s="4"/>
      <c r="AN329" s="4"/>
      <c r="AS329" s="4"/>
      <c r="AT329" s="4"/>
      <c r="AY329" s="4"/>
      <c r="AZ329" s="4"/>
      <c r="BE329" s="4"/>
      <c r="BF329" s="4"/>
      <c r="BK329" s="4"/>
      <c r="BL329" s="4"/>
      <c r="BP329" s="4"/>
      <c r="BZ329" s="4"/>
      <c r="CK329" s="4"/>
      <c r="CV329" s="4"/>
      <c r="DG329" s="4"/>
      <c r="DR329" s="4"/>
      <c r="DV329" s="4"/>
      <c r="EC329" s="4"/>
    </row>
    <row r="330" spans="1:133" ht="12.75" x14ac:dyDescent="0.2">
      <c r="A330" s="1"/>
      <c r="B330" s="2"/>
      <c r="C330" s="2"/>
      <c r="J330" s="10"/>
      <c r="K330" s="4"/>
      <c r="L330" s="4"/>
      <c r="V330" s="4"/>
      <c r="W330" s="4"/>
      <c r="AI330" s="4"/>
      <c r="AJ330" s="4"/>
      <c r="AM330" s="4"/>
      <c r="AN330" s="4"/>
      <c r="AS330" s="4"/>
      <c r="AT330" s="4"/>
      <c r="AY330" s="4"/>
      <c r="AZ330" s="4"/>
      <c r="BE330" s="4"/>
      <c r="BF330" s="4"/>
      <c r="BK330" s="4"/>
      <c r="BL330" s="4"/>
      <c r="BP330" s="4"/>
      <c r="BZ330" s="4"/>
      <c r="CK330" s="4"/>
      <c r="CV330" s="4"/>
      <c r="DG330" s="4"/>
      <c r="DR330" s="4"/>
      <c r="DV330" s="4"/>
      <c r="EC330" s="4"/>
    </row>
    <row r="331" spans="1:133" ht="12.75" x14ac:dyDescent="0.2">
      <c r="A331" s="1"/>
      <c r="B331" s="2"/>
      <c r="C331" s="2"/>
      <c r="J331" s="10"/>
      <c r="K331" s="4"/>
      <c r="L331" s="4"/>
      <c r="V331" s="4"/>
      <c r="W331" s="4"/>
      <c r="AI331" s="4"/>
      <c r="AJ331" s="4"/>
      <c r="AM331" s="4"/>
      <c r="AN331" s="4"/>
      <c r="AS331" s="4"/>
      <c r="AT331" s="4"/>
      <c r="AY331" s="4"/>
      <c r="AZ331" s="4"/>
      <c r="BE331" s="4"/>
      <c r="BF331" s="4"/>
      <c r="BK331" s="4"/>
      <c r="BL331" s="4"/>
      <c r="BP331" s="4"/>
      <c r="BZ331" s="4"/>
      <c r="CK331" s="4"/>
      <c r="CV331" s="4"/>
      <c r="DG331" s="4"/>
      <c r="DR331" s="4"/>
      <c r="DV331" s="4"/>
      <c r="EC331" s="4"/>
    </row>
    <row r="332" spans="1:133" ht="12.75" x14ac:dyDescent="0.2">
      <c r="A332" s="1"/>
      <c r="B332" s="2"/>
      <c r="C332" s="2"/>
      <c r="J332" s="10"/>
      <c r="K332" s="4"/>
      <c r="L332" s="4"/>
      <c r="V332" s="4"/>
      <c r="W332" s="4"/>
      <c r="AI332" s="4"/>
      <c r="AJ332" s="4"/>
      <c r="AM332" s="4"/>
      <c r="AN332" s="4"/>
      <c r="AS332" s="4"/>
      <c r="AT332" s="4"/>
      <c r="AY332" s="4"/>
      <c r="AZ332" s="4"/>
      <c r="BE332" s="4"/>
      <c r="BF332" s="4"/>
      <c r="BK332" s="4"/>
      <c r="BL332" s="4"/>
      <c r="BP332" s="4"/>
      <c r="BZ332" s="4"/>
      <c r="CK332" s="4"/>
      <c r="CV332" s="4"/>
      <c r="DG332" s="4"/>
      <c r="DR332" s="4"/>
      <c r="DV332" s="4"/>
      <c r="EC332" s="4"/>
    </row>
    <row r="333" spans="1:133" ht="12.75" x14ac:dyDescent="0.2">
      <c r="A333" s="1"/>
      <c r="B333" s="2"/>
      <c r="C333" s="2"/>
      <c r="J333" s="10"/>
      <c r="K333" s="4"/>
      <c r="L333" s="4"/>
      <c r="V333" s="4"/>
      <c r="W333" s="4"/>
      <c r="AI333" s="4"/>
      <c r="AJ333" s="4"/>
      <c r="AM333" s="4"/>
      <c r="AN333" s="4"/>
      <c r="AS333" s="4"/>
      <c r="AT333" s="4"/>
      <c r="AY333" s="4"/>
      <c r="AZ333" s="4"/>
      <c r="BE333" s="4"/>
      <c r="BF333" s="4"/>
      <c r="BK333" s="4"/>
      <c r="BL333" s="4"/>
      <c r="BP333" s="4"/>
      <c r="BZ333" s="4"/>
      <c r="CK333" s="4"/>
      <c r="CV333" s="4"/>
      <c r="DG333" s="4"/>
      <c r="DR333" s="4"/>
      <c r="DV333" s="4"/>
      <c r="EC333" s="4"/>
    </row>
    <row r="334" spans="1:133" ht="12.75" x14ac:dyDescent="0.2">
      <c r="A334" s="1"/>
      <c r="B334" s="2"/>
      <c r="C334" s="2"/>
      <c r="J334" s="10"/>
      <c r="K334" s="4"/>
      <c r="L334" s="4"/>
      <c r="V334" s="4"/>
      <c r="W334" s="4"/>
      <c r="AI334" s="4"/>
      <c r="AJ334" s="4"/>
      <c r="AM334" s="4"/>
      <c r="AN334" s="4"/>
      <c r="AS334" s="4"/>
      <c r="AT334" s="4"/>
      <c r="AY334" s="4"/>
      <c r="AZ334" s="4"/>
      <c r="BE334" s="4"/>
      <c r="BF334" s="4"/>
      <c r="BK334" s="4"/>
      <c r="BL334" s="4"/>
      <c r="BP334" s="4"/>
      <c r="BZ334" s="4"/>
      <c r="CK334" s="4"/>
      <c r="CV334" s="4"/>
      <c r="DG334" s="4"/>
      <c r="DR334" s="4"/>
      <c r="DV334" s="4"/>
      <c r="EC334" s="4"/>
    </row>
    <row r="335" spans="1:133" ht="12.75" x14ac:dyDescent="0.2">
      <c r="A335" s="1"/>
      <c r="B335" s="2"/>
      <c r="C335" s="2"/>
      <c r="J335" s="10"/>
      <c r="K335" s="4"/>
      <c r="L335" s="4"/>
      <c r="V335" s="4"/>
      <c r="W335" s="4"/>
      <c r="AI335" s="4"/>
      <c r="AJ335" s="4"/>
      <c r="AM335" s="4"/>
      <c r="AN335" s="4"/>
      <c r="AS335" s="4"/>
      <c r="AT335" s="4"/>
      <c r="AY335" s="4"/>
      <c r="AZ335" s="4"/>
      <c r="BE335" s="4"/>
      <c r="BF335" s="4"/>
      <c r="BK335" s="4"/>
      <c r="BL335" s="4"/>
      <c r="BP335" s="4"/>
      <c r="BZ335" s="4"/>
      <c r="CK335" s="4"/>
      <c r="CV335" s="4"/>
      <c r="DG335" s="4"/>
      <c r="DR335" s="4"/>
      <c r="DV335" s="4"/>
      <c r="EC335" s="4"/>
    </row>
    <row r="336" spans="1:133" ht="12.75" x14ac:dyDescent="0.2">
      <c r="A336" s="1"/>
      <c r="B336" s="2"/>
      <c r="C336" s="2"/>
      <c r="J336" s="10"/>
      <c r="K336" s="4"/>
      <c r="L336" s="4"/>
      <c r="V336" s="4"/>
      <c r="W336" s="4"/>
      <c r="AI336" s="4"/>
      <c r="AJ336" s="4"/>
      <c r="AM336" s="4"/>
      <c r="AN336" s="4"/>
      <c r="AS336" s="4"/>
      <c r="AT336" s="4"/>
      <c r="AY336" s="4"/>
      <c r="AZ336" s="4"/>
      <c r="BE336" s="4"/>
      <c r="BF336" s="4"/>
      <c r="BK336" s="4"/>
      <c r="BL336" s="4"/>
      <c r="BP336" s="4"/>
      <c r="BZ336" s="4"/>
      <c r="CK336" s="4"/>
      <c r="CV336" s="4"/>
      <c r="DG336" s="4"/>
      <c r="DR336" s="4"/>
      <c r="DV336" s="4"/>
      <c r="EC336" s="4"/>
    </row>
    <row r="337" spans="1:133" ht="12.75" x14ac:dyDescent="0.2">
      <c r="A337" s="1"/>
      <c r="B337" s="2"/>
      <c r="C337" s="2"/>
      <c r="J337" s="10"/>
      <c r="K337" s="4"/>
      <c r="L337" s="4"/>
      <c r="V337" s="4"/>
      <c r="W337" s="4"/>
      <c r="AI337" s="4"/>
      <c r="AJ337" s="4"/>
      <c r="AM337" s="4"/>
      <c r="AN337" s="4"/>
      <c r="AS337" s="4"/>
      <c r="AT337" s="4"/>
      <c r="AY337" s="4"/>
      <c r="AZ337" s="4"/>
      <c r="BE337" s="4"/>
      <c r="BF337" s="4"/>
      <c r="BK337" s="4"/>
      <c r="BL337" s="4"/>
      <c r="BP337" s="4"/>
      <c r="BZ337" s="4"/>
      <c r="CK337" s="4"/>
      <c r="CV337" s="4"/>
      <c r="DG337" s="4"/>
      <c r="DR337" s="4"/>
      <c r="DV337" s="4"/>
      <c r="EC337" s="4"/>
    </row>
    <row r="338" spans="1:133" ht="12.75" x14ac:dyDescent="0.2">
      <c r="A338" s="1"/>
      <c r="B338" s="2"/>
      <c r="C338" s="2"/>
      <c r="J338" s="10"/>
      <c r="K338" s="4"/>
      <c r="L338" s="4"/>
      <c r="V338" s="4"/>
      <c r="W338" s="4"/>
      <c r="AI338" s="4"/>
      <c r="AJ338" s="4"/>
      <c r="AM338" s="4"/>
      <c r="AN338" s="4"/>
      <c r="AS338" s="4"/>
      <c r="AT338" s="4"/>
      <c r="AY338" s="4"/>
      <c r="AZ338" s="4"/>
      <c r="BE338" s="4"/>
      <c r="BF338" s="4"/>
      <c r="BK338" s="4"/>
      <c r="BL338" s="4"/>
      <c r="BP338" s="4"/>
      <c r="BZ338" s="4"/>
      <c r="CK338" s="4"/>
      <c r="CV338" s="4"/>
      <c r="DG338" s="4"/>
      <c r="DR338" s="4"/>
      <c r="DV338" s="4"/>
      <c r="EC338" s="4"/>
    </row>
    <row r="339" spans="1:133" ht="12.75" x14ac:dyDescent="0.2">
      <c r="A339" s="1"/>
      <c r="B339" s="2"/>
      <c r="C339" s="2"/>
      <c r="J339" s="10"/>
      <c r="K339" s="4"/>
      <c r="L339" s="4"/>
      <c r="V339" s="4"/>
      <c r="W339" s="4"/>
      <c r="AI339" s="4"/>
      <c r="AJ339" s="4"/>
      <c r="AM339" s="4"/>
      <c r="AN339" s="4"/>
      <c r="AS339" s="4"/>
      <c r="AT339" s="4"/>
      <c r="AY339" s="4"/>
      <c r="AZ339" s="4"/>
      <c r="BE339" s="4"/>
      <c r="BF339" s="4"/>
      <c r="BK339" s="4"/>
      <c r="BL339" s="4"/>
      <c r="BP339" s="4"/>
      <c r="BZ339" s="4"/>
      <c r="CK339" s="4"/>
      <c r="CV339" s="4"/>
      <c r="DG339" s="4"/>
      <c r="DR339" s="4"/>
      <c r="DV339" s="4"/>
      <c r="EC339" s="4"/>
    </row>
    <row r="340" spans="1:133" ht="12.75" x14ac:dyDescent="0.2">
      <c r="A340" s="1"/>
      <c r="B340" s="2"/>
      <c r="C340" s="2"/>
      <c r="J340" s="10"/>
      <c r="K340" s="4"/>
      <c r="L340" s="4"/>
      <c r="V340" s="4"/>
      <c r="W340" s="4"/>
      <c r="AI340" s="4"/>
      <c r="AJ340" s="4"/>
      <c r="AM340" s="4"/>
      <c r="AN340" s="4"/>
      <c r="AS340" s="4"/>
      <c r="AT340" s="4"/>
      <c r="AY340" s="4"/>
      <c r="AZ340" s="4"/>
      <c r="BE340" s="4"/>
      <c r="BF340" s="4"/>
      <c r="BK340" s="4"/>
      <c r="BL340" s="4"/>
      <c r="BP340" s="4"/>
      <c r="BZ340" s="4"/>
      <c r="CK340" s="4"/>
      <c r="CV340" s="4"/>
      <c r="DG340" s="4"/>
      <c r="DR340" s="4"/>
      <c r="DV340" s="4"/>
      <c r="EC340" s="4"/>
    </row>
    <row r="341" spans="1:133" ht="12.75" x14ac:dyDescent="0.2">
      <c r="A341" s="1"/>
      <c r="B341" s="2"/>
      <c r="C341" s="2"/>
      <c r="J341" s="10"/>
      <c r="K341" s="4"/>
      <c r="L341" s="4"/>
      <c r="V341" s="4"/>
      <c r="W341" s="4"/>
      <c r="AI341" s="4"/>
      <c r="AJ341" s="4"/>
      <c r="AM341" s="4"/>
      <c r="AN341" s="4"/>
      <c r="AS341" s="4"/>
      <c r="AT341" s="4"/>
      <c r="AY341" s="4"/>
      <c r="AZ341" s="4"/>
      <c r="BE341" s="4"/>
      <c r="BF341" s="4"/>
      <c r="BK341" s="4"/>
      <c r="BL341" s="4"/>
      <c r="BP341" s="4"/>
      <c r="BZ341" s="4"/>
      <c r="CK341" s="4"/>
      <c r="CV341" s="4"/>
      <c r="DG341" s="4"/>
      <c r="DR341" s="4"/>
      <c r="DV341" s="4"/>
      <c r="EC341" s="4"/>
    </row>
    <row r="342" spans="1:133" ht="12.75" x14ac:dyDescent="0.2">
      <c r="A342" s="1"/>
      <c r="B342" s="2"/>
      <c r="C342" s="2"/>
      <c r="J342" s="10"/>
      <c r="K342" s="4"/>
      <c r="L342" s="4"/>
      <c r="V342" s="4"/>
      <c r="W342" s="4"/>
      <c r="AI342" s="4"/>
      <c r="AJ342" s="4"/>
      <c r="AM342" s="4"/>
      <c r="AN342" s="4"/>
      <c r="AS342" s="4"/>
      <c r="AT342" s="4"/>
      <c r="AY342" s="4"/>
      <c r="AZ342" s="4"/>
      <c r="BE342" s="4"/>
      <c r="BF342" s="4"/>
      <c r="BK342" s="4"/>
      <c r="BL342" s="4"/>
      <c r="BP342" s="4"/>
      <c r="BZ342" s="4"/>
      <c r="CK342" s="4"/>
      <c r="CV342" s="4"/>
      <c r="DG342" s="4"/>
      <c r="DR342" s="4"/>
      <c r="DV342" s="4"/>
      <c r="EC342" s="4"/>
    </row>
    <row r="343" spans="1:133" ht="12.75" x14ac:dyDescent="0.2">
      <c r="A343" s="1"/>
      <c r="B343" s="2"/>
      <c r="C343" s="2"/>
      <c r="J343" s="10"/>
      <c r="K343" s="4"/>
      <c r="L343" s="4"/>
      <c r="V343" s="4"/>
      <c r="W343" s="4"/>
      <c r="AI343" s="4"/>
      <c r="AJ343" s="4"/>
      <c r="AM343" s="4"/>
      <c r="AN343" s="4"/>
      <c r="AS343" s="4"/>
      <c r="AT343" s="4"/>
      <c r="AY343" s="4"/>
      <c r="AZ343" s="4"/>
      <c r="BE343" s="4"/>
      <c r="BF343" s="4"/>
      <c r="BK343" s="4"/>
      <c r="BL343" s="4"/>
      <c r="BP343" s="4"/>
      <c r="BZ343" s="4"/>
      <c r="CK343" s="4"/>
      <c r="CV343" s="4"/>
      <c r="DG343" s="4"/>
      <c r="DR343" s="4"/>
      <c r="DV343" s="4"/>
      <c r="EC343" s="4"/>
    </row>
    <row r="344" spans="1:133" ht="12.75" x14ac:dyDescent="0.2">
      <c r="A344" s="1"/>
      <c r="B344" s="2"/>
      <c r="C344" s="2"/>
      <c r="J344" s="10"/>
      <c r="K344" s="4"/>
      <c r="L344" s="4"/>
      <c r="V344" s="4"/>
      <c r="W344" s="4"/>
      <c r="AI344" s="4"/>
      <c r="AJ344" s="4"/>
      <c r="AM344" s="4"/>
      <c r="AN344" s="4"/>
      <c r="AS344" s="4"/>
      <c r="AT344" s="4"/>
      <c r="AY344" s="4"/>
      <c r="AZ344" s="4"/>
      <c r="BE344" s="4"/>
      <c r="BF344" s="4"/>
      <c r="BK344" s="4"/>
      <c r="BL344" s="4"/>
      <c r="BP344" s="4"/>
      <c r="BZ344" s="4"/>
      <c r="CK344" s="4"/>
      <c r="CV344" s="4"/>
      <c r="DG344" s="4"/>
      <c r="DR344" s="4"/>
      <c r="DV344" s="4"/>
      <c r="EC344" s="4"/>
    </row>
    <row r="345" spans="1:133" ht="12.75" x14ac:dyDescent="0.2">
      <c r="A345" s="1"/>
      <c r="B345" s="2"/>
      <c r="C345" s="2"/>
      <c r="J345" s="10"/>
      <c r="K345" s="4"/>
      <c r="L345" s="4"/>
      <c r="V345" s="4"/>
      <c r="W345" s="4"/>
      <c r="AI345" s="4"/>
      <c r="AJ345" s="4"/>
      <c r="AM345" s="4"/>
      <c r="AN345" s="4"/>
      <c r="AS345" s="4"/>
      <c r="AT345" s="4"/>
      <c r="AY345" s="4"/>
      <c r="AZ345" s="4"/>
      <c r="BE345" s="4"/>
      <c r="BF345" s="4"/>
      <c r="BK345" s="4"/>
      <c r="BL345" s="4"/>
      <c r="BP345" s="4"/>
      <c r="BZ345" s="4"/>
      <c r="CK345" s="4"/>
      <c r="CV345" s="4"/>
      <c r="DG345" s="4"/>
      <c r="DR345" s="4"/>
      <c r="DV345" s="4"/>
      <c r="EC345" s="4"/>
    </row>
    <row r="346" spans="1:133" ht="12.75" x14ac:dyDescent="0.2">
      <c r="A346" s="1"/>
      <c r="B346" s="2"/>
      <c r="C346" s="2"/>
      <c r="J346" s="10"/>
      <c r="K346" s="4"/>
      <c r="L346" s="4"/>
      <c r="V346" s="4"/>
      <c r="W346" s="4"/>
      <c r="AI346" s="4"/>
      <c r="AJ346" s="4"/>
      <c r="AM346" s="4"/>
      <c r="AN346" s="4"/>
      <c r="AS346" s="4"/>
      <c r="AT346" s="4"/>
      <c r="AY346" s="4"/>
      <c r="AZ346" s="4"/>
      <c r="BE346" s="4"/>
      <c r="BF346" s="4"/>
      <c r="BK346" s="4"/>
      <c r="BL346" s="4"/>
      <c r="BP346" s="4"/>
      <c r="BZ346" s="4"/>
      <c r="CK346" s="4"/>
      <c r="CV346" s="4"/>
      <c r="DG346" s="4"/>
      <c r="DR346" s="4"/>
      <c r="DV346" s="4"/>
      <c r="EC346" s="4"/>
    </row>
    <row r="347" spans="1:133" ht="12.75" x14ac:dyDescent="0.2">
      <c r="A347" s="1"/>
      <c r="B347" s="2"/>
      <c r="C347" s="2"/>
      <c r="J347" s="10"/>
      <c r="K347" s="4"/>
      <c r="L347" s="4"/>
      <c r="V347" s="4"/>
      <c r="W347" s="4"/>
      <c r="AI347" s="4"/>
      <c r="AJ347" s="4"/>
      <c r="AM347" s="4"/>
      <c r="AN347" s="4"/>
      <c r="AS347" s="4"/>
      <c r="AT347" s="4"/>
      <c r="AY347" s="4"/>
      <c r="AZ347" s="4"/>
      <c r="BE347" s="4"/>
      <c r="BF347" s="4"/>
      <c r="BK347" s="4"/>
      <c r="BL347" s="4"/>
      <c r="BP347" s="4"/>
      <c r="BZ347" s="4"/>
      <c r="CK347" s="4"/>
      <c r="CV347" s="4"/>
      <c r="DG347" s="4"/>
      <c r="DR347" s="4"/>
      <c r="DV347" s="4"/>
      <c r="EC347" s="4"/>
    </row>
    <row r="348" spans="1:133" ht="12.75" x14ac:dyDescent="0.2">
      <c r="A348" s="1"/>
      <c r="B348" s="2"/>
      <c r="C348" s="2"/>
      <c r="J348" s="10"/>
      <c r="K348" s="4"/>
      <c r="L348" s="4"/>
      <c r="V348" s="4"/>
      <c r="W348" s="4"/>
      <c r="AI348" s="4"/>
      <c r="AJ348" s="4"/>
      <c r="AM348" s="4"/>
      <c r="AN348" s="4"/>
      <c r="AS348" s="4"/>
      <c r="AT348" s="4"/>
      <c r="AY348" s="4"/>
      <c r="AZ348" s="4"/>
      <c r="BE348" s="4"/>
      <c r="BF348" s="4"/>
      <c r="BK348" s="4"/>
      <c r="BL348" s="4"/>
      <c r="BP348" s="4"/>
      <c r="BZ348" s="4"/>
      <c r="CK348" s="4"/>
      <c r="CV348" s="4"/>
      <c r="DG348" s="4"/>
      <c r="DR348" s="4"/>
      <c r="DV348" s="4"/>
      <c r="EC348" s="4"/>
    </row>
    <row r="349" spans="1:133" ht="12.75" x14ac:dyDescent="0.2">
      <c r="A349" s="1"/>
      <c r="B349" s="2"/>
      <c r="C349" s="2"/>
      <c r="J349" s="10"/>
      <c r="K349" s="4"/>
      <c r="L349" s="4"/>
      <c r="V349" s="4"/>
      <c r="W349" s="4"/>
      <c r="AI349" s="4"/>
      <c r="AJ349" s="4"/>
      <c r="AM349" s="4"/>
      <c r="AN349" s="4"/>
      <c r="AS349" s="4"/>
      <c r="AT349" s="4"/>
      <c r="AY349" s="4"/>
      <c r="AZ349" s="4"/>
      <c r="BE349" s="4"/>
      <c r="BF349" s="4"/>
      <c r="BK349" s="4"/>
      <c r="BL349" s="4"/>
      <c r="BP349" s="4"/>
      <c r="BZ349" s="4"/>
      <c r="CK349" s="4"/>
      <c r="CV349" s="4"/>
      <c r="DG349" s="4"/>
      <c r="DR349" s="4"/>
      <c r="DV349" s="4"/>
      <c r="EC349" s="4"/>
    </row>
    <row r="350" spans="1:133" ht="12.75" x14ac:dyDescent="0.2">
      <c r="A350" s="1"/>
      <c r="B350" s="2"/>
      <c r="C350" s="2"/>
      <c r="J350" s="10"/>
      <c r="K350" s="4"/>
      <c r="L350" s="4"/>
      <c r="V350" s="4"/>
      <c r="W350" s="4"/>
      <c r="AI350" s="4"/>
      <c r="AJ350" s="4"/>
      <c r="AM350" s="4"/>
      <c r="AN350" s="4"/>
      <c r="AS350" s="4"/>
      <c r="AT350" s="4"/>
      <c r="AY350" s="4"/>
      <c r="AZ350" s="4"/>
      <c r="BE350" s="4"/>
      <c r="BF350" s="4"/>
      <c r="BK350" s="4"/>
      <c r="BL350" s="4"/>
      <c r="BP350" s="4"/>
      <c r="BZ350" s="4"/>
      <c r="CK350" s="4"/>
      <c r="CV350" s="4"/>
      <c r="DG350" s="4"/>
      <c r="DR350" s="4"/>
      <c r="DV350" s="4"/>
      <c r="EC350" s="4"/>
    </row>
    <row r="351" spans="1:133" ht="12.75" x14ac:dyDescent="0.2">
      <c r="A351" s="1"/>
      <c r="B351" s="2"/>
      <c r="C351" s="2"/>
      <c r="J351" s="10"/>
      <c r="K351" s="4"/>
      <c r="L351" s="4"/>
      <c r="V351" s="4"/>
      <c r="W351" s="4"/>
      <c r="AI351" s="4"/>
      <c r="AJ351" s="4"/>
      <c r="AM351" s="4"/>
      <c r="AN351" s="4"/>
      <c r="AS351" s="4"/>
      <c r="AT351" s="4"/>
      <c r="AY351" s="4"/>
      <c r="AZ351" s="4"/>
      <c r="BE351" s="4"/>
      <c r="BF351" s="4"/>
      <c r="BK351" s="4"/>
      <c r="BL351" s="4"/>
      <c r="BP351" s="4"/>
      <c r="BZ351" s="4"/>
      <c r="CK351" s="4"/>
      <c r="CV351" s="4"/>
      <c r="DG351" s="4"/>
      <c r="DR351" s="4"/>
      <c r="DV351" s="4"/>
      <c r="EC351" s="4"/>
    </row>
    <row r="352" spans="1:133" ht="12.75" x14ac:dyDescent="0.2">
      <c r="A352" s="1"/>
      <c r="B352" s="2"/>
      <c r="C352" s="2"/>
      <c r="J352" s="10"/>
      <c r="K352" s="4"/>
      <c r="L352" s="4"/>
      <c r="V352" s="4"/>
      <c r="W352" s="4"/>
      <c r="AI352" s="4"/>
      <c r="AJ352" s="4"/>
      <c r="AM352" s="4"/>
      <c r="AN352" s="4"/>
      <c r="AS352" s="4"/>
      <c r="AT352" s="4"/>
      <c r="AY352" s="4"/>
      <c r="AZ352" s="4"/>
      <c r="BE352" s="4"/>
      <c r="BF352" s="4"/>
      <c r="BK352" s="4"/>
      <c r="BL352" s="4"/>
      <c r="BP352" s="4"/>
      <c r="BZ352" s="4"/>
      <c r="CK352" s="4"/>
      <c r="CV352" s="4"/>
      <c r="DG352" s="4"/>
      <c r="DR352" s="4"/>
      <c r="DV352" s="4"/>
      <c r="EC352" s="4"/>
    </row>
    <row r="353" spans="1:133" ht="12.75" x14ac:dyDescent="0.2">
      <c r="A353" s="1"/>
      <c r="B353" s="2"/>
      <c r="C353" s="2"/>
      <c r="J353" s="10"/>
      <c r="K353" s="4"/>
      <c r="L353" s="4"/>
      <c r="V353" s="4"/>
      <c r="W353" s="4"/>
      <c r="AI353" s="4"/>
      <c r="AJ353" s="4"/>
      <c r="AM353" s="4"/>
      <c r="AN353" s="4"/>
      <c r="AS353" s="4"/>
      <c r="AT353" s="4"/>
      <c r="AY353" s="4"/>
      <c r="AZ353" s="4"/>
      <c r="BE353" s="4"/>
      <c r="BF353" s="4"/>
      <c r="BK353" s="4"/>
      <c r="BL353" s="4"/>
      <c r="BP353" s="4"/>
      <c r="BZ353" s="4"/>
      <c r="CK353" s="4"/>
      <c r="CV353" s="4"/>
      <c r="DG353" s="4"/>
      <c r="DR353" s="4"/>
      <c r="DV353" s="4"/>
      <c r="EC353" s="4"/>
    </row>
    <row r="354" spans="1:133" ht="12.75" x14ac:dyDescent="0.2">
      <c r="A354" s="1"/>
      <c r="B354" s="2"/>
      <c r="C354" s="2"/>
      <c r="J354" s="10"/>
      <c r="K354" s="4"/>
      <c r="L354" s="4"/>
      <c r="V354" s="4"/>
      <c r="W354" s="4"/>
      <c r="AI354" s="4"/>
      <c r="AJ354" s="4"/>
      <c r="AM354" s="4"/>
      <c r="AN354" s="4"/>
      <c r="AS354" s="4"/>
      <c r="AT354" s="4"/>
      <c r="AY354" s="4"/>
      <c r="AZ354" s="4"/>
      <c r="BE354" s="4"/>
      <c r="BF354" s="4"/>
      <c r="BK354" s="4"/>
      <c r="BL354" s="4"/>
      <c r="BP354" s="4"/>
      <c r="BZ354" s="4"/>
      <c r="CK354" s="4"/>
      <c r="CV354" s="4"/>
      <c r="DG354" s="4"/>
      <c r="DR354" s="4"/>
      <c r="DV354" s="4"/>
      <c r="EC354" s="4"/>
    </row>
    <row r="355" spans="1:133" ht="12.75" x14ac:dyDescent="0.2">
      <c r="A355" s="1"/>
      <c r="B355" s="2"/>
      <c r="C355" s="2"/>
      <c r="J355" s="10"/>
      <c r="K355" s="4"/>
      <c r="L355" s="4"/>
      <c r="V355" s="4"/>
      <c r="W355" s="4"/>
      <c r="AI355" s="4"/>
      <c r="AJ355" s="4"/>
      <c r="AM355" s="4"/>
      <c r="AN355" s="4"/>
      <c r="AS355" s="4"/>
      <c r="AT355" s="4"/>
      <c r="AY355" s="4"/>
      <c r="AZ355" s="4"/>
      <c r="BE355" s="4"/>
      <c r="BF355" s="4"/>
      <c r="BK355" s="4"/>
      <c r="BL355" s="4"/>
      <c r="BP355" s="4"/>
      <c r="BZ355" s="4"/>
      <c r="CK355" s="4"/>
      <c r="CV355" s="4"/>
      <c r="DG355" s="4"/>
      <c r="DR355" s="4"/>
      <c r="DV355" s="4"/>
      <c r="EC355" s="4"/>
    </row>
    <row r="356" spans="1:133" ht="12.75" x14ac:dyDescent="0.2">
      <c r="A356" s="1"/>
      <c r="B356" s="2"/>
      <c r="C356" s="2"/>
      <c r="J356" s="10"/>
      <c r="K356" s="4"/>
      <c r="L356" s="4"/>
      <c r="V356" s="4"/>
      <c r="W356" s="4"/>
      <c r="AI356" s="4"/>
      <c r="AJ356" s="4"/>
      <c r="AM356" s="4"/>
      <c r="AN356" s="4"/>
      <c r="AS356" s="4"/>
      <c r="AT356" s="4"/>
      <c r="AY356" s="4"/>
      <c r="AZ356" s="4"/>
      <c r="BE356" s="4"/>
      <c r="BF356" s="4"/>
      <c r="BK356" s="4"/>
      <c r="BL356" s="4"/>
      <c r="BP356" s="4"/>
      <c r="BZ356" s="4"/>
      <c r="CK356" s="4"/>
      <c r="CV356" s="4"/>
      <c r="DG356" s="4"/>
      <c r="DR356" s="4"/>
      <c r="DV356" s="4"/>
      <c r="EC356" s="4"/>
    </row>
    <row r="357" spans="1:133" ht="12.75" x14ac:dyDescent="0.2">
      <c r="A357" s="1"/>
      <c r="B357" s="2"/>
      <c r="C357" s="2"/>
      <c r="J357" s="10"/>
      <c r="K357" s="4"/>
      <c r="L357" s="4"/>
      <c r="V357" s="4"/>
      <c r="W357" s="4"/>
      <c r="AI357" s="4"/>
      <c r="AJ357" s="4"/>
      <c r="AM357" s="4"/>
      <c r="AN357" s="4"/>
      <c r="AS357" s="4"/>
      <c r="AT357" s="4"/>
      <c r="AY357" s="4"/>
      <c r="AZ357" s="4"/>
      <c r="BE357" s="4"/>
      <c r="BF357" s="4"/>
      <c r="BK357" s="4"/>
      <c r="BL357" s="4"/>
      <c r="BP357" s="4"/>
      <c r="BZ357" s="4"/>
      <c r="CK357" s="4"/>
      <c r="CV357" s="4"/>
      <c r="DG357" s="4"/>
      <c r="DR357" s="4"/>
      <c r="DV357" s="4"/>
      <c r="EC357" s="4"/>
    </row>
    <row r="358" spans="1:133" ht="12.75" x14ac:dyDescent="0.2">
      <c r="A358" s="1"/>
      <c r="B358" s="2"/>
      <c r="C358" s="2"/>
      <c r="J358" s="10"/>
      <c r="K358" s="4"/>
      <c r="L358" s="4"/>
      <c r="V358" s="4"/>
      <c r="W358" s="4"/>
      <c r="AI358" s="4"/>
      <c r="AJ358" s="4"/>
      <c r="AM358" s="4"/>
      <c r="AN358" s="4"/>
      <c r="AS358" s="4"/>
      <c r="AT358" s="4"/>
      <c r="AY358" s="4"/>
      <c r="AZ358" s="4"/>
      <c r="BE358" s="4"/>
      <c r="BF358" s="4"/>
      <c r="BK358" s="4"/>
      <c r="BL358" s="4"/>
      <c r="BP358" s="4"/>
      <c r="BZ358" s="4"/>
      <c r="CK358" s="4"/>
      <c r="CV358" s="4"/>
      <c r="DG358" s="4"/>
      <c r="DR358" s="4"/>
      <c r="DV358" s="4"/>
      <c r="EC358" s="4"/>
    </row>
    <row r="359" spans="1:133" ht="12.75" x14ac:dyDescent="0.2">
      <c r="A359" s="1"/>
      <c r="B359" s="2"/>
      <c r="C359" s="2"/>
      <c r="J359" s="10"/>
      <c r="K359" s="4"/>
      <c r="L359" s="4"/>
      <c r="V359" s="4"/>
      <c r="W359" s="4"/>
      <c r="AI359" s="4"/>
      <c r="AJ359" s="4"/>
      <c r="AM359" s="4"/>
      <c r="AN359" s="4"/>
      <c r="AS359" s="4"/>
      <c r="AT359" s="4"/>
      <c r="AY359" s="4"/>
      <c r="AZ359" s="4"/>
      <c r="BE359" s="4"/>
      <c r="BF359" s="4"/>
      <c r="BK359" s="4"/>
      <c r="BL359" s="4"/>
      <c r="BP359" s="4"/>
      <c r="BZ359" s="4"/>
      <c r="CK359" s="4"/>
      <c r="CV359" s="4"/>
      <c r="DG359" s="4"/>
      <c r="DR359" s="4"/>
      <c r="DV359" s="4"/>
      <c r="EC359" s="4"/>
    </row>
    <row r="360" spans="1:133" ht="12.75" x14ac:dyDescent="0.2">
      <c r="A360" s="1"/>
      <c r="B360" s="2"/>
      <c r="C360" s="2"/>
      <c r="J360" s="10"/>
      <c r="K360" s="4"/>
      <c r="L360" s="4"/>
      <c r="V360" s="4"/>
      <c r="W360" s="4"/>
      <c r="AI360" s="4"/>
      <c r="AJ360" s="4"/>
      <c r="AM360" s="4"/>
      <c r="AN360" s="4"/>
      <c r="AS360" s="4"/>
      <c r="AT360" s="4"/>
      <c r="AY360" s="4"/>
      <c r="AZ360" s="4"/>
      <c r="BE360" s="4"/>
      <c r="BF360" s="4"/>
      <c r="BK360" s="4"/>
      <c r="BL360" s="4"/>
      <c r="BP360" s="4"/>
      <c r="BZ360" s="4"/>
      <c r="CK360" s="4"/>
      <c r="CV360" s="4"/>
      <c r="DG360" s="4"/>
      <c r="DR360" s="4"/>
      <c r="DV360" s="4"/>
      <c r="EC360" s="4"/>
    </row>
    <row r="361" spans="1:133" ht="12.75" x14ac:dyDescent="0.2">
      <c r="A361" s="1"/>
      <c r="B361" s="2"/>
      <c r="C361" s="2"/>
      <c r="J361" s="10"/>
      <c r="K361" s="4"/>
      <c r="L361" s="4"/>
      <c r="V361" s="4"/>
      <c r="W361" s="4"/>
      <c r="AI361" s="4"/>
      <c r="AJ361" s="4"/>
      <c r="AM361" s="4"/>
      <c r="AN361" s="4"/>
      <c r="AS361" s="4"/>
      <c r="AT361" s="4"/>
      <c r="AY361" s="4"/>
      <c r="AZ361" s="4"/>
      <c r="BE361" s="4"/>
      <c r="BF361" s="4"/>
      <c r="BK361" s="4"/>
      <c r="BL361" s="4"/>
      <c r="BP361" s="4"/>
      <c r="BZ361" s="4"/>
      <c r="CK361" s="4"/>
      <c r="CV361" s="4"/>
      <c r="DG361" s="4"/>
      <c r="DR361" s="4"/>
      <c r="DV361" s="4"/>
      <c r="EC361" s="4"/>
    </row>
    <row r="362" spans="1:133" ht="12.75" x14ac:dyDescent="0.2">
      <c r="A362" s="1"/>
      <c r="B362" s="2"/>
      <c r="C362" s="2"/>
      <c r="J362" s="10"/>
      <c r="K362" s="4"/>
      <c r="L362" s="4"/>
      <c r="V362" s="4"/>
      <c r="W362" s="4"/>
      <c r="AI362" s="4"/>
      <c r="AJ362" s="4"/>
      <c r="AM362" s="4"/>
      <c r="AN362" s="4"/>
      <c r="AS362" s="4"/>
      <c r="AT362" s="4"/>
      <c r="AY362" s="4"/>
      <c r="AZ362" s="4"/>
      <c r="BE362" s="4"/>
      <c r="BF362" s="4"/>
      <c r="BK362" s="4"/>
      <c r="BL362" s="4"/>
      <c r="BP362" s="4"/>
      <c r="BZ362" s="4"/>
      <c r="CK362" s="4"/>
      <c r="CV362" s="4"/>
      <c r="DG362" s="4"/>
      <c r="DR362" s="4"/>
      <c r="DV362" s="4"/>
      <c r="EC362" s="4"/>
    </row>
    <row r="363" spans="1:133" ht="12.75" x14ac:dyDescent="0.2">
      <c r="A363" s="1"/>
      <c r="B363" s="2"/>
      <c r="C363" s="2"/>
      <c r="J363" s="10"/>
      <c r="K363" s="4"/>
      <c r="L363" s="4"/>
      <c r="V363" s="4"/>
      <c r="W363" s="4"/>
      <c r="AI363" s="4"/>
      <c r="AJ363" s="4"/>
      <c r="AM363" s="4"/>
      <c r="AN363" s="4"/>
      <c r="AS363" s="4"/>
      <c r="AT363" s="4"/>
      <c r="AY363" s="4"/>
      <c r="AZ363" s="4"/>
      <c r="BE363" s="4"/>
      <c r="BF363" s="4"/>
      <c r="BK363" s="4"/>
      <c r="BL363" s="4"/>
      <c r="BP363" s="4"/>
      <c r="BZ363" s="4"/>
      <c r="CK363" s="4"/>
      <c r="CV363" s="4"/>
      <c r="DG363" s="4"/>
      <c r="DR363" s="4"/>
      <c r="DV363" s="4"/>
      <c r="EC363" s="4"/>
    </row>
    <row r="364" spans="1:133" ht="12.75" x14ac:dyDescent="0.2">
      <c r="A364" s="1"/>
      <c r="B364" s="2"/>
      <c r="C364" s="2"/>
      <c r="J364" s="10"/>
      <c r="K364" s="4"/>
      <c r="L364" s="4"/>
      <c r="V364" s="4"/>
      <c r="W364" s="4"/>
      <c r="AI364" s="4"/>
      <c r="AJ364" s="4"/>
      <c r="AM364" s="4"/>
      <c r="AN364" s="4"/>
      <c r="AS364" s="4"/>
      <c r="AT364" s="4"/>
      <c r="AY364" s="4"/>
      <c r="AZ364" s="4"/>
      <c r="BE364" s="4"/>
      <c r="BF364" s="4"/>
      <c r="BK364" s="4"/>
      <c r="BL364" s="4"/>
      <c r="BP364" s="4"/>
      <c r="BZ364" s="4"/>
      <c r="CK364" s="4"/>
      <c r="CV364" s="4"/>
      <c r="DG364" s="4"/>
      <c r="DR364" s="4"/>
      <c r="DV364" s="4"/>
      <c r="EC364" s="4"/>
    </row>
    <row r="365" spans="1:133" ht="12.75" x14ac:dyDescent="0.2">
      <c r="A365" s="1"/>
      <c r="B365" s="2"/>
      <c r="C365" s="2"/>
      <c r="J365" s="10"/>
      <c r="K365" s="4"/>
      <c r="L365" s="4"/>
      <c r="V365" s="4"/>
      <c r="W365" s="4"/>
      <c r="AI365" s="4"/>
      <c r="AJ365" s="4"/>
      <c r="AM365" s="4"/>
      <c r="AN365" s="4"/>
      <c r="AS365" s="4"/>
      <c r="AT365" s="4"/>
      <c r="AY365" s="4"/>
      <c r="AZ365" s="4"/>
      <c r="BE365" s="4"/>
      <c r="BF365" s="4"/>
      <c r="BK365" s="4"/>
      <c r="BL365" s="4"/>
      <c r="BP365" s="4"/>
      <c r="BZ365" s="4"/>
      <c r="CK365" s="4"/>
      <c r="CV365" s="4"/>
      <c r="DG365" s="4"/>
      <c r="DR365" s="4"/>
      <c r="DV365" s="4"/>
      <c r="EC365" s="4"/>
    </row>
    <row r="366" spans="1:133" ht="12.75" x14ac:dyDescent="0.2">
      <c r="A366" s="1"/>
      <c r="B366" s="2"/>
      <c r="C366" s="2"/>
      <c r="J366" s="10"/>
      <c r="K366" s="4"/>
      <c r="L366" s="4"/>
      <c r="V366" s="4"/>
      <c r="W366" s="4"/>
      <c r="AI366" s="4"/>
      <c r="AJ366" s="4"/>
      <c r="AM366" s="4"/>
      <c r="AN366" s="4"/>
      <c r="AS366" s="4"/>
      <c r="AT366" s="4"/>
      <c r="AY366" s="4"/>
      <c r="AZ366" s="4"/>
      <c r="BE366" s="4"/>
      <c r="BF366" s="4"/>
      <c r="BK366" s="4"/>
      <c r="BL366" s="4"/>
      <c r="BP366" s="4"/>
      <c r="BZ366" s="4"/>
      <c r="CK366" s="4"/>
      <c r="CV366" s="4"/>
      <c r="DG366" s="4"/>
      <c r="DR366" s="4"/>
      <c r="DV366" s="4"/>
      <c r="EC366" s="4"/>
    </row>
    <row r="367" spans="1:133" ht="12.75" x14ac:dyDescent="0.2">
      <c r="A367" s="1"/>
      <c r="B367" s="2"/>
      <c r="C367" s="2"/>
      <c r="J367" s="10"/>
      <c r="K367" s="4"/>
      <c r="L367" s="4"/>
      <c r="V367" s="4"/>
      <c r="W367" s="4"/>
      <c r="AI367" s="4"/>
      <c r="AJ367" s="4"/>
      <c r="AM367" s="4"/>
      <c r="AN367" s="4"/>
      <c r="AS367" s="4"/>
      <c r="AT367" s="4"/>
      <c r="AY367" s="4"/>
      <c r="AZ367" s="4"/>
      <c r="BE367" s="4"/>
      <c r="BF367" s="4"/>
      <c r="BK367" s="4"/>
      <c r="BL367" s="4"/>
      <c r="BP367" s="4"/>
      <c r="BZ367" s="4"/>
      <c r="CK367" s="4"/>
      <c r="CV367" s="4"/>
      <c r="DG367" s="4"/>
      <c r="DR367" s="4"/>
      <c r="DV367" s="4"/>
      <c r="EC367" s="4"/>
    </row>
    <row r="368" spans="1:133" ht="12.75" x14ac:dyDescent="0.2">
      <c r="A368" s="1"/>
      <c r="B368" s="2"/>
      <c r="C368" s="2"/>
      <c r="J368" s="10"/>
      <c r="K368" s="4"/>
      <c r="L368" s="4"/>
      <c r="V368" s="4"/>
      <c r="W368" s="4"/>
      <c r="AI368" s="4"/>
      <c r="AJ368" s="4"/>
      <c r="AM368" s="4"/>
      <c r="AN368" s="4"/>
      <c r="AS368" s="4"/>
      <c r="AT368" s="4"/>
      <c r="AY368" s="4"/>
      <c r="AZ368" s="4"/>
      <c r="BE368" s="4"/>
      <c r="BF368" s="4"/>
      <c r="BK368" s="4"/>
      <c r="BL368" s="4"/>
      <c r="BP368" s="4"/>
      <c r="BZ368" s="4"/>
      <c r="CK368" s="4"/>
      <c r="CV368" s="4"/>
      <c r="DG368" s="4"/>
      <c r="DR368" s="4"/>
      <c r="DV368" s="4"/>
      <c r="EC368" s="4"/>
    </row>
    <row r="369" spans="1:133" ht="12.75" x14ac:dyDescent="0.2">
      <c r="A369" s="1"/>
      <c r="B369" s="2"/>
      <c r="C369" s="2"/>
      <c r="J369" s="10"/>
      <c r="K369" s="4"/>
      <c r="L369" s="4"/>
      <c r="V369" s="4"/>
      <c r="W369" s="4"/>
      <c r="AI369" s="4"/>
      <c r="AJ369" s="4"/>
      <c r="AM369" s="4"/>
      <c r="AN369" s="4"/>
      <c r="AS369" s="4"/>
      <c r="AT369" s="4"/>
      <c r="AY369" s="4"/>
      <c r="AZ369" s="4"/>
      <c r="BE369" s="4"/>
      <c r="BF369" s="4"/>
      <c r="BK369" s="4"/>
      <c r="BL369" s="4"/>
      <c r="BP369" s="4"/>
      <c r="BZ369" s="4"/>
      <c r="CK369" s="4"/>
      <c r="CV369" s="4"/>
      <c r="DG369" s="4"/>
      <c r="DR369" s="4"/>
      <c r="DV369" s="4"/>
      <c r="EC369" s="4"/>
    </row>
    <row r="370" spans="1:133" ht="12.75" x14ac:dyDescent="0.2">
      <c r="A370" s="1"/>
      <c r="B370" s="2"/>
      <c r="C370" s="2"/>
      <c r="J370" s="10"/>
      <c r="K370" s="4"/>
      <c r="L370" s="4"/>
      <c r="V370" s="4"/>
      <c r="W370" s="4"/>
      <c r="AI370" s="4"/>
      <c r="AJ370" s="4"/>
      <c r="AM370" s="4"/>
      <c r="AN370" s="4"/>
      <c r="AS370" s="4"/>
      <c r="AT370" s="4"/>
      <c r="AY370" s="4"/>
      <c r="AZ370" s="4"/>
      <c r="BE370" s="4"/>
      <c r="BF370" s="4"/>
      <c r="BK370" s="4"/>
      <c r="BL370" s="4"/>
      <c r="BP370" s="4"/>
      <c r="BZ370" s="4"/>
      <c r="CK370" s="4"/>
      <c r="CV370" s="4"/>
      <c r="DG370" s="4"/>
      <c r="DR370" s="4"/>
      <c r="DV370" s="4"/>
      <c r="EC370" s="4"/>
    </row>
    <row r="371" spans="1:133" ht="12.75" x14ac:dyDescent="0.2">
      <c r="A371" s="1"/>
      <c r="B371" s="2"/>
      <c r="C371" s="2"/>
      <c r="J371" s="10"/>
      <c r="K371" s="4"/>
      <c r="L371" s="4"/>
      <c r="V371" s="4"/>
      <c r="W371" s="4"/>
      <c r="AI371" s="4"/>
      <c r="AJ371" s="4"/>
      <c r="AM371" s="4"/>
      <c r="AN371" s="4"/>
      <c r="AS371" s="4"/>
      <c r="AT371" s="4"/>
      <c r="AY371" s="4"/>
      <c r="AZ371" s="4"/>
      <c r="BE371" s="4"/>
      <c r="BF371" s="4"/>
      <c r="BK371" s="4"/>
      <c r="BL371" s="4"/>
      <c r="BP371" s="4"/>
      <c r="BZ371" s="4"/>
      <c r="CK371" s="4"/>
      <c r="CV371" s="4"/>
      <c r="DG371" s="4"/>
      <c r="DR371" s="4"/>
      <c r="DV371" s="4"/>
      <c r="EC371" s="4"/>
    </row>
    <row r="372" spans="1:133" ht="12.75" x14ac:dyDescent="0.2">
      <c r="A372" s="1"/>
      <c r="B372" s="2"/>
      <c r="C372" s="2"/>
      <c r="J372" s="10"/>
      <c r="K372" s="4"/>
      <c r="L372" s="4"/>
      <c r="V372" s="4"/>
      <c r="W372" s="4"/>
      <c r="AI372" s="4"/>
      <c r="AJ372" s="4"/>
      <c r="AM372" s="4"/>
      <c r="AN372" s="4"/>
      <c r="AS372" s="4"/>
      <c r="AT372" s="4"/>
      <c r="AY372" s="4"/>
      <c r="AZ372" s="4"/>
      <c r="BE372" s="4"/>
      <c r="BF372" s="4"/>
      <c r="BK372" s="4"/>
      <c r="BL372" s="4"/>
      <c r="BP372" s="4"/>
      <c r="BZ372" s="4"/>
      <c r="CK372" s="4"/>
      <c r="CV372" s="4"/>
      <c r="DG372" s="4"/>
      <c r="DR372" s="4"/>
      <c r="DV372" s="4"/>
      <c r="EC372" s="4"/>
    </row>
    <row r="373" spans="1:133" ht="12.75" x14ac:dyDescent="0.2">
      <c r="A373" s="1"/>
      <c r="B373" s="2"/>
      <c r="C373" s="2"/>
      <c r="J373" s="10"/>
      <c r="K373" s="4"/>
      <c r="L373" s="4"/>
      <c r="V373" s="4"/>
      <c r="W373" s="4"/>
      <c r="AI373" s="4"/>
      <c r="AJ373" s="4"/>
      <c r="AM373" s="4"/>
      <c r="AN373" s="4"/>
      <c r="AS373" s="4"/>
      <c r="AT373" s="4"/>
      <c r="AY373" s="4"/>
      <c r="AZ373" s="4"/>
      <c r="BE373" s="4"/>
      <c r="BF373" s="4"/>
      <c r="BK373" s="4"/>
      <c r="BL373" s="4"/>
      <c r="BP373" s="4"/>
      <c r="BZ373" s="4"/>
      <c r="CK373" s="4"/>
      <c r="CV373" s="4"/>
      <c r="DG373" s="4"/>
      <c r="DR373" s="4"/>
      <c r="DV373" s="4"/>
      <c r="EC373" s="4"/>
    </row>
    <row r="374" spans="1:133" ht="12.75" x14ac:dyDescent="0.2">
      <c r="A374" s="1"/>
      <c r="B374" s="2"/>
      <c r="C374" s="2"/>
      <c r="J374" s="10"/>
      <c r="K374" s="4"/>
      <c r="L374" s="4"/>
      <c r="V374" s="4"/>
      <c r="W374" s="4"/>
      <c r="AI374" s="4"/>
      <c r="AJ374" s="4"/>
      <c r="AM374" s="4"/>
      <c r="AN374" s="4"/>
      <c r="AS374" s="4"/>
      <c r="AT374" s="4"/>
      <c r="AY374" s="4"/>
      <c r="AZ374" s="4"/>
      <c r="BE374" s="4"/>
      <c r="BF374" s="4"/>
      <c r="BK374" s="4"/>
      <c r="BL374" s="4"/>
      <c r="BP374" s="4"/>
      <c r="BZ374" s="4"/>
      <c r="CK374" s="4"/>
      <c r="CV374" s="4"/>
      <c r="DG374" s="4"/>
      <c r="DR374" s="4"/>
      <c r="DV374" s="4"/>
      <c r="EC374" s="4"/>
    </row>
    <row r="375" spans="1:133" ht="12.75" x14ac:dyDescent="0.2">
      <c r="A375" s="1"/>
      <c r="B375" s="2"/>
      <c r="C375" s="2"/>
      <c r="J375" s="10"/>
      <c r="K375" s="4"/>
      <c r="L375" s="4"/>
      <c r="V375" s="4"/>
      <c r="W375" s="4"/>
      <c r="AI375" s="4"/>
      <c r="AJ375" s="4"/>
      <c r="AM375" s="4"/>
      <c r="AN375" s="4"/>
      <c r="AS375" s="4"/>
      <c r="AT375" s="4"/>
      <c r="AY375" s="4"/>
      <c r="AZ375" s="4"/>
      <c r="BE375" s="4"/>
      <c r="BF375" s="4"/>
      <c r="BK375" s="4"/>
      <c r="BL375" s="4"/>
      <c r="BP375" s="4"/>
      <c r="BZ375" s="4"/>
      <c r="CK375" s="4"/>
      <c r="CV375" s="4"/>
      <c r="DG375" s="4"/>
      <c r="DR375" s="4"/>
      <c r="DV375" s="4"/>
      <c r="EC375" s="4"/>
    </row>
    <row r="376" spans="1:133" ht="12.75" x14ac:dyDescent="0.2">
      <c r="A376" s="1"/>
      <c r="B376" s="2"/>
      <c r="C376" s="2"/>
      <c r="J376" s="10"/>
      <c r="K376" s="4"/>
      <c r="L376" s="4"/>
      <c r="V376" s="4"/>
      <c r="W376" s="4"/>
      <c r="AI376" s="4"/>
      <c r="AJ376" s="4"/>
      <c r="AM376" s="4"/>
      <c r="AN376" s="4"/>
      <c r="AS376" s="4"/>
      <c r="AT376" s="4"/>
      <c r="AY376" s="4"/>
      <c r="AZ376" s="4"/>
      <c r="BE376" s="4"/>
      <c r="BF376" s="4"/>
      <c r="BK376" s="4"/>
      <c r="BL376" s="4"/>
      <c r="BP376" s="4"/>
      <c r="BZ376" s="4"/>
      <c r="CK376" s="4"/>
      <c r="CV376" s="4"/>
      <c r="DG376" s="4"/>
      <c r="DR376" s="4"/>
      <c r="DV376" s="4"/>
      <c r="EC376" s="4"/>
    </row>
    <row r="377" spans="1:133" ht="12.75" x14ac:dyDescent="0.2">
      <c r="A377" s="1"/>
      <c r="B377" s="2"/>
      <c r="C377" s="2"/>
      <c r="J377" s="10"/>
      <c r="K377" s="4"/>
      <c r="L377" s="4"/>
      <c r="V377" s="4"/>
      <c r="W377" s="4"/>
      <c r="AI377" s="4"/>
      <c r="AJ377" s="4"/>
      <c r="AM377" s="4"/>
      <c r="AN377" s="4"/>
      <c r="AS377" s="4"/>
      <c r="AT377" s="4"/>
      <c r="AY377" s="4"/>
      <c r="AZ377" s="4"/>
      <c r="BE377" s="4"/>
      <c r="BF377" s="4"/>
      <c r="BK377" s="4"/>
      <c r="BL377" s="4"/>
      <c r="BP377" s="4"/>
      <c r="BZ377" s="4"/>
      <c r="CK377" s="4"/>
      <c r="CV377" s="4"/>
      <c r="DG377" s="4"/>
      <c r="DR377" s="4"/>
      <c r="DV377" s="4"/>
      <c r="EC377" s="4"/>
    </row>
    <row r="378" spans="1:133" ht="12.75" x14ac:dyDescent="0.2">
      <c r="A378" s="1"/>
      <c r="B378" s="2"/>
      <c r="C378" s="2"/>
      <c r="J378" s="10"/>
      <c r="K378" s="4"/>
      <c r="L378" s="4"/>
      <c r="V378" s="4"/>
      <c r="W378" s="4"/>
      <c r="AI378" s="4"/>
      <c r="AJ378" s="4"/>
      <c r="AM378" s="4"/>
      <c r="AN378" s="4"/>
      <c r="AS378" s="4"/>
      <c r="AT378" s="4"/>
      <c r="AY378" s="4"/>
      <c r="AZ378" s="4"/>
      <c r="BE378" s="4"/>
      <c r="BF378" s="4"/>
      <c r="BK378" s="4"/>
      <c r="BL378" s="4"/>
      <c r="BP378" s="4"/>
      <c r="BZ378" s="4"/>
      <c r="CK378" s="4"/>
      <c r="CV378" s="4"/>
      <c r="DG378" s="4"/>
      <c r="DR378" s="4"/>
      <c r="DV378" s="4"/>
      <c r="EC378" s="4"/>
    </row>
    <row r="379" spans="1:133" ht="12.75" x14ac:dyDescent="0.2">
      <c r="A379" s="1"/>
      <c r="B379" s="2"/>
      <c r="C379" s="2"/>
      <c r="J379" s="10"/>
      <c r="K379" s="4"/>
      <c r="L379" s="4"/>
      <c r="V379" s="4"/>
      <c r="W379" s="4"/>
      <c r="AI379" s="4"/>
      <c r="AJ379" s="4"/>
      <c r="AM379" s="4"/>
      <c r="AN379" s="4"/>
      <c r="AS379" s="4"/>
      <c r="AT379" s="4"/>
      <c r="AY379" s="4"/>
      <c r="AZ379" s="4"/>
      <c r="BE379" s="4"/>
      <c r="BF379" s="4"/>
      <c r="BK379" s="4"/>
      <c r="BL379" s="4"/>
      <c r="BP379" s="4"/>
      <c r="BZ379" s="4"/>
      <c r="CK379" s="4"/>
      <c r="CV379" s="4"/>
      <c r="DG379" s="4"/>
      <c r="DR379" s="4"/>
      <c r="DV379" s="4"/>
      <c r="EC379" s="4"/>
    </row>
    <row r="380" spans="1:133" ht="12.75" x14ac:dyDescent="0.2">
      <c r="A380" s="1"/>
      <c r="B380" s="2"/>
      <c r="C380" s="2"/>
      <c r="J380" s="10"/>
      <c r="K380" s="4"/>
      <c r="L380" s="4"/>
      <c r="V380" s="4"/>
      <c r="W380" s="4"/>
      <c r="AI380" s="4"/>
      <c r="AJ380" s="4"/>
      <c r="AM380" s="4"/>
      <c r="AN380" s="4"/>
      <c r="AS380" s="4"/>
      <c r="AT380" s="4"/>
      <c r="AY380" s="4"/>
      <c r="AZ380" s="4"/>
      <c r="BE380" s="4"/>
      <c r="BF380" s="4"/>
      <c r="BK380" s="4"/>
      <c r="BL380" s="4"/>
      <c r="BP380" s="4"/>
      <c r="BZ380" s="4"/>
      <c r="CK380" s="4"/>
      <c r="CV380" s="4"/>
      <c r="DG380" s="4"/>
      <c r="DR380" s="4"/>
      <c r="DV380" s="4"/>
      <c r="EC380" s="4"/>
    </row>
    <row r="381" spans="1:133" ht="12.75" x14ac:dyDescent="0.2">
      <c r="A381" s="1"/>
      <c r="B381" s="2"/>
      <c r="C381" s="2"/>
      <c r="J381" s="10"/>
      <c r="K381" s="4"/>
      <c r="L381" s="4"/>
      <c r="V381" s="4"/>
      <c r="W381" s="4"/>
      <c r="AI381" s="4"/>
      <c r="AJ381" s="4"/>
      <c r="AM381" s="4"/>
      <c r="AN381" s="4"/>
      <c r="AS381" s="4"/>
      <c r="AT381" s="4"/>
      <c r="AY381" s="4"/>
      <c r="AZ381" s="4"/>
      <c r="BE381" s="4"/>
      <c r="BF381" s="4"/>
      <c r="BK381" s="4"/>
      <c r="BL381" s="4"/>
      <c r="BP381" s="4"/>
      <c r="BZ381" s="4"/>
      <c r="CK381" s="4"/>
      <c r="CV381" s="4"/>
      <c r="DG381" s="4"/>
      <c r="DR381" s="4"/>
      <c r="DV381" s="4"/>
      <c r="EC381" s="4"/>
    </row>
    <row r="382" spans="1:133" ht="12.75" x14ac:dyDescent="0.2">
      <c r="A382" s="1"/>
      <c r="B382" s="2"/>
      <c r="C382" s="2"/>
      <c r="J382" s="10"/>
      <c r="K382" s="4"/>
      <c r="L382" s="4"/>
      <c r="V382" s="4"/>
      <c r="W382" s="4"/>
      <c r="AI382" s="4"/>
      <c r="AJ382" s="4"/>
      <c r="AM382" s="4"/>
      <c r="AN382" s="4"/>
      <c r="AS382" s="4"/>
      <c r="AT382" s="4"/>
      <c r="AY382" s="4"/>
      <c r="AZ382" s="4"/>
      <c r="BE382" s="4"/>
      <c r="BF382" s="4"/>
      <c r="BK382" s="4"/>
      <c r="BL382" s="4"/>
      <c r="BP382" s="4"/>
      <c r="BZ382" s="4"/>
      <c r="CK382" s="4"/>
      <c r="CV382" s="4"/>
      <c r="DG382" s="4"/>
      <c r="DR382" s="4"/>
      <c r="DV382" s="4"/>
      <c r="EC382" s="4"/>
    </row>
    <row r="383" spans="1:133" ht="12.75" x14ac:dyDescent="0.2">
      <c r="A383" s="1"/>
      <c r="B383" s="2"/>
      <c r="C383" s="2"/>
      <c r="J383" s="10"/>
      <c r="K383" s="4"/>
      <c r="L383" s="4"/>
      <c r="V383" s="4"/>
      <c r="W383" s="4"/>
      <c r="AI383" s="4"/>
      <c r="AJ383" s="4"/>
      <c r="AM383" s="4"/>
      <c r="AN383" s="4"/>
      <c r="AS383" s="4"/>
      <c r="AT383" s="4"/>
      <c r="AY383" s="4"/>
      <c r="AZ383" s="4"/>
      <c r="BE383" s="4"/>
      <c r="BF383" s="4"/>
      <c r="BK383" s="4"/>
      <c r="BL383" s="4"/>
      <c r="BP383" s="4"/>
      <c r="BZ383" s="4"/>
      <c r="CK383" s="4"/>
      <c r="CV383" s="4"/>
      <c r="DG383" s="4"/>
      <c r="DR383" s="4"/>
      <c r="DV383" s="4"/>
      <c r="EC383" s="4"/>
    </row>
    <row r="384" spans="1:133" ht="12.75" x14ac:dyDescent="0.2">
      <c r="A384" s="1"/>
      <c r="B384" s="2"/>
      <c r="C384" s="2"/>
      <c r="J384" s="10"/>
      <c r="K384" s="4"/>
      <c r="L384" s="4"/>
      <c r="V384" s="4"/>
      <c r="W384" s="4"/>
      <c r="AI384" s="4"/>
      <c r="AJ384" s="4"/>
      <c r="AM384" s="4"/>
      <c r="AN384" s="4"/>
      <c r="AS384" s="4"/>
      <c r="AT384" s="4"/>
      <c r="AY384" s="4"/>
      <c r="AZ384" s="4"/>
      <c r="BE384" s="4"/>
      <c r="BF384" s="4"/>
      <c r="BK384" s="4"/>
      <c r="BL384" s="4"/>
      <c r="BP384" s="4"/>
      <c r="BZ384" s="4"/>
      <c r="CK384" s="4"/>
      <c r="CV384" s="4"/>
      <c r="DG384" s="4"/>
      <c r="DR384" s="4"/>
      <c r="DV384" s="4"/>
      <c r="EC384" s="4"/>
    </row>
    <row r="385" spans="1:133" ht="12.75" x14ac:dyDescent="0.2">
      <c r="A385" s="1"/>
      <c r="B385" s="2"/>
      <c r="C385" s="2"/>
      <c r="J385" s="10"/>
      <c r="K385" s="4"/>
      <c r="L385" s="4"/>
      <c r="V385" s="4"/>
      <c r="W385" s="4"/>
      <c r="AI385" s="4"/>
      <c r="AJ385" s="4"/>
      <c r="AM385" s="4"/>
      <c r="AN385" s="4"/>
      <c r="AS385" s="4"/>
      <c r="AT385" s="4"/>
      <c r="AY385" s="4"/>
      <c r="AZ385" s="4"/>
      <c r="BE385" s="4"/>
      <c r="BF385" s="4"/>
      <c r="BK385" s="4"/>
      <c r="BL385" s="4"/>
      <c r="BP385" s="4"/>
      <c r="BZ385" s="4"/>
      <c r="CK385" s="4"/>
      <c r="CV385" s="4"/>
      <c r="DG385" s="4"/>
      <c r="DR385" s="4"/>
      <c r="DV385" s="4"/>
      <c r="EC385" s="4"/>
    </row>
    <row r="386" spans="1:133" ht="12.75" x14ac:dyDescent="0.2">
      <c r="A386" s="1"/>
      <c r="B386" s="2"/>
      <c r="C386" s="2"/>
      <c r="J386" s="10"/>
      <c r="K386" s="4"/>
      <c r="L386" s="4"/>
      <c r="V386" s="4"/>
      <c r="W386" s="4"/>
      <c r="AI386" s="4"/>
      <c r="AJ386" s="4"/>
      <c r="AM386" s="4"/>
      <c r="AN386" s="4"/>
      <c r="AS386" s="4"/>
      <c r="AT386" s="4"/>
      <c r="AY386" s="4"/>
      <c r="AZ386" s="4"/>
      <c r="BE386" s="4"/>
      <c r="BF386" s="4"/>
      <c r="BK386" s="4"/>
      <c r="BL386" s="4"/>
      <c r="BP386" s="4"/>
      <c r="BZ386" s="4"/>
      <c r="CK386" s="4"/>
      <c r="CV386" s="4"/>
      <c r="DG386" s="4"/>
      <c r="DR386" s="4"/>
      <c r="DV386" s="4"/>
      <c r="EC386" s="4"/>
    </row>
    <row r="387" spans="1:133" ht="12.75" x14ac:dyDescent="0.2">
      <c r="A387" s="1"/>
      <c r="B387" s="2"/>
      <c r="C387" s="2"/>
      <c r="J387" s="10"/>
      <c r="K387" s="4"/>
      <c r="L387" s="4"/>
      <c r="V387" s="4"/>
      <c r="W387" s="4"/>
      <c r="AI387" s="4"/>
      <c r="AJ387" s="4"/>
      <c r="AM387" s="4"/>
      <c r="AN387" s="4"/>
      <c r="AS387" s="4"/>
      <c r="AT387" s="4"/>
      <c r="AY387" s="4"/>
      <c r="AZ387" s="4"/>
      <c r="BE387" s="4"/>
      <c r="BF387" s="4"/>
      <c r="BK387" s="4"/>
      <c r="BL387" s="4"/>
      <c r="BP387" s="4"/>
      <c r="BZ387" s="4"/>
      <c r="CK387" s="4"/>
      <c r="CV387" s="4"/>
      <c r="DG387" s="4"/>
      <c r="DR387" s="4"/>
      <c r="DV387" s="4"/>
      <c r="EC387" s="4"/>
    </row>
    <row r="388" spans="1:133" ht="12.75" x14ac:dyDescent="0.2">
      <c r="A388" s="1"/>
      <c r="B388" s="2"/>
      <c r="C388" s="2"/>
      <c r="J388" s="10"/>
      <c r="K388" s="4"/>
      <c r="L388" s="4"/>
      <c r="V388" s="4"/>
      <c r="W388" s="4"/>
      <c r="AI388" s="4"/>
      <c r="AJ388" s="4"/>
      <c r="AM388" s="4"/>
      <c r="AN388" s="4"/>
      <c r="AS388" s="4"/>
      <c r="AT388" s="4"/>
      <c r="AY388" s="4"/>
      <c r="AZ388" s="4"/>
      <c r="BE388" s="4"/>
      <c r="BF388" s="4"/>
      <c r="BK388" s="4"/>
      <c r="BL388" s="4"/>
      <c r="BP388" s="4"/>
      <c r="BZ388" s="4"/>
      <c r="CK388" s="4"/>
      <c r="CV388" s="4"/>
      <c r="DG388" s="4"/>
      <c r="DR388" s="4"/>
      <c r="DV388" s="4"/>
      <c r="EC388" s="4"/>
    </row>
    <row r="389" spans="1:133" ht="12.75" x14ac:dyDescent="0.2">
      <c r="A389" s="1"/>
      <c r="B389" s="2"/>
      <c r="C389" s="2"/>
      <c r="J389" s="10"/>
      <c r="K389" s="4"/>
      <c r="L389" s="4"/>
      <c r="V389" s="4"/>
      <c r="W389" s="4"/>
      <c r="AI389" s="4"/>
      <c r="AJ389" s="4"/>
      <c r="AM389" s="4"/>
      <c r="AN389" s="4"/>
      <c r="AS389" s="4"/>
      <c r="AT389" s="4"/>
      <c r="AY389" s="4"/>
      <c r="AZ389" s="4"/>
      <c r="BE389" s="4"/>
      <c r="BF389" s="4"/>
      <c r="BK389" s="4"/>
      <c r="BL389" s="4"/>
      <c r="BP389" s="4"/>
      <c r="BZ389" s="4"/>
      <c r="CK389" s="4"/>
      <c r="CV389" s="4"/>
      <c r="DG389" s="4"/>
      <c r="DR389" s="4"/>
      <c r="DV389" s="4"/>
      <c r="EC389" s="4"/>
    </row>
    <row r="390" spans="1:133" ht="12.75" x14ac:dyDescent="0.2">
      <c r="A390" s="1"/>
      <c r="B390" s="2"/>
      <c r="C390" s="2"/>
      <c r="J390" s="10"/>
      <c r="K390" s="4"/>
      <c r="L390" s="4"/>
      <c r="V390" s="4"/>
      <c r="W390" s="4"/>
      <c r="AI390" s="4"/>
      <c r="AJ390" s="4"/>
      <c r="AM390" s="4"/>
      <c r="AN390" s="4"/>
      <c r="AS390" s="4"/>
      <c r="AT390" s="4"/>
      <c r="AY390" s="4"/>
      <c r="AZ390" s="4"/>
      <c r="BE390" s="4"/>
      <c r="BF390" s="4"/>
      <c r="BK390" s="4"/>
      <c r="BL390" s="4"/>
      <c r="BP390" s="4"/>
      <c r="BZ390" s="4"/>
      <c r="CK390" s="4"/>
      <c r="CV390" s="4"/>
      <c r="DG390" s="4"/>
      <c r="DR390" s="4"/>
      <c r="DV390" s="4"/>
      <c r="EC390" s="4"/>
    </row>
    <row r="391" spans="1:133" ht="12.75" x14ac:dyDescent="0.2">
      <c r="A391" s="1"/>
      <c r="B391" s="2"/>
      <c r="C391" s="2"/>
      <c r="J391" s="10"/>
      <c r="K391" s="4"/>
      <c r="L391" s="4"/>
      <c r="V391" s="4"/>
      <c r="W391" s="4"/>
      <c r="AI391" s="4"/>
      <c r="AJ391" s="4"/>
      <c r="AM391" s="4"/>
      <c r="AN391" s="4"/>
      <c r="AS391" s="4"/>
      <c r="AT391" s="4"/>
      <c r="AY391" s="4"/>
      <c r="AZ391" s="4"/>
      <c r="BE391" s="4"/>
      <c r="BF391" s="4"/>
      <c r="BK391" s="4"/>
      <c r="BL391" s="4"/>
      <c r="BP391" s="4"/>
      <c r="BZ391" s="4"/>
      <c r="CK391" s="4"/>
      <c r="CV391" s="4"/>
      <c r="DG391" s="4"/>
      <c r="DR391" s="4"/>
      <c r="DV391" s="4"/>
      <c r="EC391" s="4"/>
    </row>
    <row r="392" spans="1:133" ht="12.75" x14ac:dyDescent="0.2">
      <c r="A392" s="1"/>
      <c r="B392" s="2"/>
      <c r="C392" s="2"/>
      <c r="J392" s="10"/>
      <c r="K392" s="4"/>
      <c r="L392" s="4"/>
      <c r="V392" s="4"/>
      <c r="W392" s="4"/>
      <c r="AI392" s="4"/>
      <c r="AJ392" s="4"/>
      <c r="AM392" s="4"/>
      <c r="AN392" s="4"/>
      <c r="AS392" s="4"/>
      <c r="AT392" s="4"/>
      <c r="AY392" s="4"/>
      <c r="AZ392" s="4"/>
      <c r="BE392" s="4"/>
      <c r="BF392" s="4"/>
      <c r="BK392" s="4"/>
      <c r="BL392" s="4"/>
      <c r="BP392" s="4"/>
      <c r="BZ392" s="4"/>
      <c r="CK392" s="4"/>
      <c r="CV392" s="4"/>
      <c r="DG392" s="4"/>
      <c r="DR392" s="4"/>
      <c r="DV392" s="4"/>
      <c r="EC392" s="4"/>
    </row>
    <row r="393" spans="1:133" ht="12.75" x14ac:dyDescent="0.2">
      <c r="A393" s="1"/>
      <c r="B393" s="2"/>
      <c r="C393" s="2"/>
      <c r="J393" s="10"/>
      <c r="K393" s="4"/>
      <c r="L393" s="4"/>
      <c r="V393" s="4"/>
      <c r="W393" s="4"/>
      <c r="AI393" s="4"/>
      <c r="AJ393" s="4"/>
      <c r="AM393" s="4"/>
      <c r="AN393" s="4"/>
      <c r="AS393" s="4"/>
      <c r="AT393" s="4"/>
      <c r="AY393" s="4"/>
      <c r="AZ393" s="4"/>
      <c r="BE393" s="4"/>
      <c r="BF393" s="4"/>
      <c r="BK393" s="4"/>
      <c r="BL393" s="4"/>
      <c r="BP393" s="4"/>
      <c r="BZ393" s="4"/>
      <c r="CK393" s="4"/>
      <c r="CV393" s="4"/>
      <c r="DG393" s="4"/>
      <c r="DR393" s="4"/>
      <c r="DV393" s="4"/>
      <c r="EC393" s="4"/>
    </row>
    <row r="394" spans="1:133" ht="12.75" x14ac:dyDescent="0.2">
      <c r="A394" s="1"/>
      <c r="B394" s="2"/>
      <c r="C394" s="2"/>
      <c r="J394" s="10"/>
      <c r="K394" s="4"/>
      <c r="L394" s="4"/>
      <c r="V394" s="4"/>
      <c r="W394" s="4"/>
      <c r="AI394" s="4"/>
      <c r="AJ394" s="4"/>
      <c r="AM394" s="4"/>
      <c r="AN394" s="4"/>
      <c r="AS394" s="4"/>
      <c r="AT394" s="4"/>
      <c r="AY394" s="4"/>
      <c r="AZ394" s="4"/>
      <c r="BE394" s="4"/>
      <c r="BF394" s="4"/>
      <c r="BK394" s="4"/>
      <c r="BL394" s="4"/>
      <c r="BP394" s="4"/>
      <c r="BZ394" s="4"/>
      <c r="CK394" s="4"/>
      <c r="CV394" s="4"/>
      <c r="DG394" s="4"/>
      <c r="DR394" s="4"/>
      <c r="DV394" s="4"/>
      <c r="EC394" s="4"/>
    </row>
    <row r="395" spans="1:133" ht="12.75" x14ac:dyDescent="0.2">
      <c r="A395" s="1"/>
      <c r="B395" s="2"/>
      <c r="C395" s="2"/>
      <c r="J395" s="10"/>
      <c r="K395" s="4"/>
      <c r="L395" s="4"/>
      <c r="V395" s="4"/>
      <c r="W395" s="4"/>
      <c r="AI395" s="4"/>
      <c r="AJ395" s="4"/>
      <c r="AM395" s="4"/>
      <c r="AN395" s="4"/>
      <c r="AS395" s="4"/>
      <c r="AT395" s="4"/>
      <c r="AY395" s="4"/>
      <c r="AZ395" s="4"/>
      <c r="BE395" s="4"/>
      <c r="BF395" s="4"/>
      <c r="BK395" s="4"/>
      <c r="BL395" s="4"/>
      <c r="BP395" s="4"/>
      <c r="BZ395" s="4"/>
      <c r="CK395" s="4"/>
      <c r="CV395" s="4"/>
      <c r="DG395" s="4"/>
      <c r="DR395" s="4"/>
      <c r="DV395" s="4"/>
      <c r="EC395" s="4"/>
    </row>
    <row r="396" spans="1:133" ht="12.75" x14ac:dyDescent="0.2">
      <c r="A396" s="1"/>
      <c r="B396" s="2"/>
      <c r="C396" s="2"/>
      <c r="J396" s="10"/>
      <c r="K396" s="4"/>
      <c r="L396" s="4"/>
      <c r="V396" s="4"/>
      <c r="W396" s="4"/>
      <c r="AI396" s="4"/>
      <c r="AJ396" s="4"/>
      <c r="AM396" s="4"/>
      <c r="AN396" s="4"/>
      <c r="AS396" s="4"/>
      <c r="AT396" s="4"/>
      <c r="AY396" s="4"/>
      <c r="AZ396" s="4"/>
      <c r="BE396" s="4"/>
      <c r="BF396" s="4"/>
      <c r="BK396" s="4"/>
      <c r="BL396" s="4"/>
      <c r="BP396" s="4"/>
      <c r="BZ396" s="4"/>
      <c r="CK396" s="4"/>
      <c r="CV396" s="4"/>
      <c r="DG396" s="4"/>
      <c r="DR396" s="4"/>
      <c r="DV396" s="4"/>
      <c r="EC396" s="4"/>
    </row>
    <row r="397" spans="1:133" ht="12.75" x14ac:dyDescent="0.2">
      <c r="A397" s="1"/>
      <c r="B397" s="2"/>
      <c r="C397" s="2"/>
      <c r="J397" s="10"/>
      <c r="K397" s="4"/>
      <c r="L397" s="4"/>
      <c r="V397" s="4"/>
      <c r="W397" s="4"/>
      <c r="AI397" s="4"/>
      <c r="AJ397" s="4"/>
      <c r="AM397" s="4"/>
      <c r="AN397" s="4"/>
      <c r="AS397" s="4"/>
      <c r="AT397" s="4"/>
      <c r="AY397" s="4"/>
      <c r="AZ397" s="4"/>
      <c r="BE397" s="4"/>
      <c r="BF397" s="4"/>
      <c r="BK397" s="4"/>
      <c r="BL397" s="4"/>
      <c r="BP397" s="4"/>
      <c r="BZ397" s="4"/>
      <c r="CK397" s="4"/>
      <c r="CV397" s="4"/>
      <c r="DG397" s="4"/>
      <c r="DR397" s="4"/>
      <c r="DV397" s="4"/>
      <c r="EC397" s="4"/>
    </row>
    <row r="398" spans="1:133" ht="12.75" x14ac:dyDescent="0.2">
      <c r="A398" s="1"/>
      <c r="B398" s="2"/>
      <c r="C398" s="2"/>
      <c r="J398" s="10"/>
      <c r="K398" s="4"/>
      <c r="L398" s="4"/>
      <c r="V398" s="4"/>
      <c r="W398" s="4"/>
      <c r="AI398" s="4"/>
      <c r="AJ398" s="4"/>
      <c r="AM398" s="4"/>
      <c r="AN398" s="4"/>
      <c r="AS398" s="4"/>
      <c r="AT398" s="4"/>
      <c r="AY398" s="4"/>
      <c r="AZ398" s="4"/>
      <c r="BE398" s="4"/>
      <c r="BF398" s="4"/>
      <c r="BK398" s="4"/>
      <c r="BL398" s="4"/>
      <c r="BP398" s="4"/>
      <c r="BZ398" s="4"/>
      <c r="CK398" s="4"/>
      <c r="CV398" s="4"/>
      <c r="DG398" s="4"/>
      <c r="DR398" s="4"/>
      <c r="DV398" s="4"/>
      <c r="EC398" s="4"/>
    </row>
    <row r="399" spans="1:133" ht="12.75" x14ac:dyDescent="0.2">
      <c r="A399" s="1"/>
      <c r="B399" s="2"/>
      <c r="C399" s="2"/>
      <c r="J399" s="10"/>
      <c r="K399" s="4"/>
      <c r="L399" s="4"/>
      <c r="V399" s="4"/>
      <c r="W399" s="4"/>
      <c r="AI399" s="4"/>
      <c r="AJ399" s="4"/>
      <c r="AM399" s="4"/>
      <c r="AN399" s="4"/>
      <c r="AS399" s="4"/>
      <c r="AT399" s="4"/>
      <c r="AY399" s="4"/>
      <c r="AZ399" s="4"/>
      <c r="BE399" s="4"/>
      <c r="BF399" s="4"/>
      <c r="BK399" s="4"/>
      <c r="BL399" s="4"/>
      <c r="BP399" s="4"/>
      <c r="BZ399" s="4"/>
      <c r="CK399" s="4"/>
      <c r="CV399" s="4"/>
      <c r="DG399" s="4"/>
      <c r="DR399" s="4"/>
      <c r="DV399" s="4"/>
      <c r="EC399" s="4"/>
    </row>
    <row r="400" spans="1:133" ht="12.75" x14ac:dyDescent="0.2">
      <c r="A400" s="1"/>
      <c r="B400" s="2"/>
      <c r="C400" s="2"/>
      <c r="J400" s="10"/>
      <c r="K400" s="4"/>
      <c r="L400" s="4"/>
      <c r="V400" s="4"/>
      <c r="W400" s="4"/>
      <c r="AI400" s="4"/>
      <c r="AJ400" s="4"/>
      <c r="AM400" s="4"/>
      <c r="AN400" s="4"/>
      <c r="AS400" s="4"/>
      <c r="AT400" s="4"/>
      <c r="AY400" s="4"/>
      <c r="AZ400" s="4"/>
      <c r="BE400" s="4"/>
      <c r="BF400" s="4"/>
      <c r="BK400" s="4"/>
      <c r="BL400" s="4"/>
      <c r="BP400" s="4"/>
      <c r="BZ400" s="4"/>
      <c r="CK400" s="4"/>
      <c r="CV400" s="4"/>
      <c r="DG400" s="4"/>
      <c r="DR400" s="4"/>
      <c r="DV400" s="4"/>
      <c r="EC400" s="4"/>
    </row>
    <row r="401" spans="1:133" ht="12.75" x14ac:dyDescent="0.2">
      <c r="A401" s="1"/>
      <c r="B401" s="2"/>
      <c r="C401" s="2"/>
      <c r="J401" s="10"/>
      <c r="K401" s="4"/>
      <c r="L401" s="4"/>
      <c r="V401" s="4"/>
      <c r="W401" s="4"/>
      <c r="AI401" s="4"/>
      <c r="AJ401" s="4"/>
      <c r="AM401" s="4"/>
      <c r="AN401" s="4"/>
      <c r="AS401" s="4"/>
      <c r="AT401" s="4"/>
      <c r="AY401" s="4"/>
      <c r="AZ401" s="4"/>
      <c r="BE401" s="4"/>
      <c r="BF401" s="4"/>
      <c r="BK401" s="4"/>
      <c r="BL401" s="4"/>
      <c r="BP401" s="4"/>
      <c r="BZ401" s="4"/>
      <c r="CK401" s="4"/>
      <c r="CV401" s="4"/>
      <c r="DG401" s="4"/>
      <c r="DR401" s="4"/>
      <c r="DV401" s="4"/>
      <c r="EC401" s="4"/>
    </row>
    <row r="402" spans="1:133" ht="12.75" x14ac:dyDescent="0.2">
      <c r="A402" s="1"/>
      <c r="B402" s="2"/>
      <c r="C402" s="2"/>
      <c r="J402" s="10"/>
      <c r="K402" s="4"/>
      <c r="L402" s="4"/>
      <c r="V402" s="4"/>
      <c r="W402" s="4"/>
      <c r="AI402" s="4"/>
      <c r="AJ402" s="4"/>
      <c r="AM402" s="4"/>
      <c r="AN402" s="4"/>
      <c r="AS402" s="4"/>
      <c r="AT402" s="4"/>
      <c r="AY402" s="4"/>
      <c r="AZ402" s="4"/>
      <c r="BE402" s="4"/>
      <c r="BF402" s="4"/>
      <c r="BK402" s="4"/>
      <c r="BL402" s="4"/>
      <c r="BP402" s="4"/>
      <c r="BZ402" s="4"/>
      <c r="CK402" s="4"/>
      <c r="CV402" s="4"/>
      <c r="DG402" s="4"/>
      <c r="DR402" s="4"/>
      <c r="DV402" s="4"/>
      <c r="EC402" s="4"/>
    </row>
    <row r="403" spans="1:133" ht="12.75" x14ac:dyDescent="0.2">
      <c r="A403" s="1"/>
      <c r="B403" s="2"/>
      <c r="C403" s="2"/>
      <c r="J403" s="10"/>
      <c r="K403" s="4"/>
      <c r="L403" s="4"/>
      <c r="V403" s="4"/>
      <c r="W403" s="4"/>
      <c r="AI403" s="4"/>
      <c r="AJ403" s="4"/>
      <c r="AM403" s="4"/>
      <c r="AN403" s="4"/>
      <c r="AS403" s="4"/>
      <c r="AT403" s="4"/>
      <c r="AY403" s="4"/>
      <c r="AZ403" s="4"/>
      <c r="BE403" s="4"/>
      <c r="BF403" s="4"/>
      <c r="BK403" s="4"/>
      <c r="BL403" s="4"/>
      <c r="BP403" s="4"/>
      <c r="BZ403" s="4"/>
      <c r="CK403" s="4"/>
      <c r="CV403" s="4"/>
      <c r="DG403" s="4"/>
      <c r="DR403" s="4"/>
      <c r="DV403" s="4"/>
      <c r="EC403" s="4"/>
    </row>
    <row r="404" spans="1:133" ht="12.75" x14ac:dyDescent="0.2">
      <c r="A404" s="1"/>
      <c r="B404" s="2"/>
      <c r="C404" s="2"/>
      <c r="J404" s="10"/>
      <c r="K404" s="4"/>
      <c r="L404" s="4"/>
      <c r="V404" s="4"/>
      <c r="W404" s="4"/>
      <c r="AI404" s="4"/>
      <c r="AJ404" s="4"/>
      <c r="AM404" s="4"/>
      <c r="AN404" s="4"/>
      <c r="AS404" s="4"/>
      <c r="AT404" s="4"/>
      <c r="AY404" s="4"/>
      <c r="AZ404" s="4"/>
      <c r="BE404" s="4"/>
      <c r="BF404" s="4"/>
      <c r="BK404" s="4"/>
      <c r="BL404" s="4"/>
      <c r="BP404" s="4"/>
      <c r="BZ404" s="4"/>
      <c r="CK404" s="4"/>
      <c r="CV404" s="4"/>
      <c r="DG404" s="4"/>
      <c r="DR404" s="4"/>
      <c r="DV404" s="4"/>
      <c r="EC404" s="4"/>
    </row>
    <row r="405" spans="1:133" ht="12.75" x14ac:dyDescent="0.2">
      <c r="A405" s="1"/>
      <c r="B405" s="2"/>
      <c r="C405" s="2"/>
      <c r="J405" s="10"/>
      <c r="K405" s="4"/>
      <c r="L405" s="4"/>
      <c r="V405" s="4"/>
      <c r="W405" s="4"/>
      <c r="AI405" s="4"/>
      <c r="AJ405" s="4"/>
      <c r="AM405" s="4"/>
      <c r="AN405" s="4"/>
      <c r="AS405" s="4"/>
      <c r="AT405" s="4"/>
      <c r="AY405" s="4"/>
      <c r="AZ405" s="4"/>
      <c r="BE405" s="4"/>
      <c r="BF405" s="4"/>
      <c r="BK405" s="4"/>
      <c r="BL405" s="4"/>
      <c r="BP405" s="4"/>
      <c r="BZ405" s="4"/>
      <c r="CK405" s="4"/>
      <c r="CV405" s="4"/>
      <c r="DG405" s="4"/>
      <c r="DR405" s="4"/>
      <c r="DV405" s="4"/>
      <c r="EC405" s="4"/>
    </row>
    <row r="406" spans="1:133" ht="12.75" x14ac:dyDescent="0.2">
      <c r="A406" s="1"/>
      <c r="B406" s="2"/>
      <c r="C406" s="2"/>
      <c r="J406" s="10"/>
      <c r="K406" s="4"/>
      <c r="L406" s="4"/>
      <c r="V406" s="4"/>
      <c r="W406" s="4"/>
      <c r="AI406" s="4"/>
      <c r="AJ406" s="4"/>
      <c r="AM406" s="4"/>
      <c r="AN406" s="4"/>
      <c r="AS406" s="4"/>
      <c r="AT406" s="4"/>
      <c r="AY406" s="4"/>
      <c r="AZ406" s="4"/>
      <c r="BE406" s="4"/>
      <c r="BF406" s="4"/>
      <c r="BK406" s="4"/>
      <c r="BL406" s="4"/>
      <c r="BP406" s="4"/>
      <c r="BZ406" s="4"/>
      <c r="CK406" s="4"/>
      <c r="CV406" s="4"/>
      <c r="DG406" s="4"/>
      <c r="DR406" s="4"/>
      <c r="DV406" s="4"/>
      <c r="EC406" s="4"/>
    </row>
    <row r="407" spans="1:133" ht="12.75" x14ac:dyDescent="0.2">
      <c r="A407" s="1"/>
      <c r="B407" s="2"/>
      <c r="C407" s="2"/>
      <c r="J407" s="10"/>
      <c r="K407" s="4"/>
      <c r="L407" s="4"/>
      <c r="V407" s="4"/>
      <c r="W407" s="4"/>
      <c r="AI407" s="4"/>
      <c r="AJ407" s="4"/>
      <c r="AM407" s="4"/>
      <c r="AN407" s="4"/>
      <c r="AS407" s="4"/>
      <c r="AT407" s="4"/>
      <c r="AY407" s="4"/>
      <c r="AZ407" s="4"/>
      <c r="BE407" s="4"/>
      <c r="BF407" s="4"/>
      <c r="BK407" s="4"/>
      <c r="BL407" s="4"/>
      <c r="BP407" s="4"/>
      <c r="BZ407" s="4"/>
      <c r="CK407" s="4"/>
      <c r="CV407" s="4"/>
      <c r="DG407" s="4"/>
      <c r="DR407" s="4"/>
      <c r="DV407" s="4"/>
      <c r="EC407" s="4"/>
    </row>
    <row r="408" spans="1:133" ht="12.75" x14ac:dyDescent="0.2">
      <c r="A408" s="1"/>
      <c r="B408" s="2"/>
      <c r="C408" s="2"/>
      <c r="J408" s="10"/>
      <c r="K408" s="4"/>
      <c r="L408" s="4"/>
      <c r="V408" s="4"/>
      <c r="W408" s="4"/>
      <c r="AI408" s="4"/>
      <c r="AJ408" s="4"/>
      <c r="AM408" s="4"/>
      <c r="AN408" s="4"/>
      <c r="AS408" s="4"/>
      <c r="AT408" s="4"/>
      <c r="AY408" s="4"/>
      <c r="AZ408" s="4"/>
      <c r="BE408" s="4"/>
      <c r="BF408" s="4"/>
      <c r="BK408" s="4"/>
      <c r="BL408" s="4"/>
      <c r="BP408" s="4"/>
      <c r="BZ408" s="4"/>
      <c r="CK408" s="4"/>
      <c r="CV408" s="4"/>
      <c r="DG408" s="4"/>
      <c r="DR408" s="4"/>
      <c r="DV408" s="4"/>
      <c r="EC408" s="4"/>
    </row>
    <row r="409" spans="1:133" ht="12.75" x14ac:dyDescent="0.2">
      <c r="A409" s="1"/>
      <c r="B409" s="2"/>
      <c r="C409" s="2"/>
      <c r="J409" s="10"/>
      <c r="K409" s="4"/>
      <c r="L409" s="4"/>
      <c r="V409" s="4"/>
      <c r="W409" s="4"/>
      <c r="AI409" s="4"/>
      <c r="AJ409" s="4"/>
      <c r="AM409" s="4"/>
      <c r="AN409" s="4"/>
      <c r="AS409" s="4"/>
      <c r="AT409" s="4"/>
      <c r="AY409" s="4"/>
      <c r="AZ409" s="4"/>
      <c r="BE409" s="4"/>
      <c r="BF409" s="4"/>
      <c r="BK409" s="4"/>
      <c r="BL409" s="4"/>
      <c r="BP409" s="4"/>
      <c r="BZ409" s="4"/>
      <c r="CK409" s="4"/>
      <c r="CV409" s="4"/>
      <c r="DG409" s="4"/>
      <c r="DR409" s="4"/>
      <c r="DV409" s="4"/>
      <c r="EC409" s="4"/>
    </row>
    <row r="410" spans="1:133" ht="12.75" x14ac:dyDescent="0.2">
      <c r="A410" s="1"/>
      <c r="B410" s="2"/>
      <c r="C410" s="2"/>
      <c r="J410" s="10"/>
      <c r="K410" s="4"/>
      <c r="L410" s="4"/>
      <c r="V410" s="4"/>
      <c r="W410" s="4"/>
      <c r="AI410" s="4"/>
      <c r="AJ410" s="4"/>
      <c r="AM410" s="4"/>
      <c r="AN410" s="4"/>
      <c r="AS410" s="4"/>
      <c r="AT410" s="4"/>
      <c r="AY410" s="4"/>
      <c r="AZ410" s="4"/>
      <c r="BE410" s="4"/>
      <c r="BF410" s="4"/>
      <c r="BK410" s="4"/>
      <c r="BL410" s="4"/>
      <c r="BP410" s="4"/>
      <c r="BZ410" s="4"/>
      <c r="CK410" s="4"/>
      <c r="CV410" s="4"/>
      <c r="DG410" s="4"/>
      <c r="DR410" s="4"/>
      <c r="DV410" s="4"/>
      <c r="EC410" s="4"/>
    </row>
    <row r="411" spans="1:133" ht="12.75" x14ac:dyDescent="0.2">
      <c r="A411" s="1"/>
      <c r="B411" s="2"/>
      <c r="C411" s="2"/>
      <c r="J411" s="10"/>
      <c r="K411" s="4"/>
      <c r="L411" s="4"/>
      <c r="V411" s="4"/>
      <c r="W411" s="4"/>
      <c r="AI411" s="4"/>
      <c r="AJ411" s="4"/>
      <c r="AM411" s="4"/>
      <c r="AN411" s="4"/>
      <c r="AS411" s="4"/>
      <c r="AT411" s="4"/>
      <c r="AY411" s="4"/>
      <c r="AZ411" s="4"/>
      <c r="BE411" s="4"/>
      <c r="BF411" s="4"/>
      <c r="BK411" s="4"/>
      <c r="BL411" s="4"/>
      <c r="BP411" s="4"/>
      <c r="BZ411" s="4"/>
      <c r="CK411" s="4"/>
      <c r="CV411" s="4"/>
      <c r="DG411" s="4"/>
      <c r="DR411" s="4"/>
      <c r="DV411" s="4"/>
      <c r="EC411" s="4"/>
    </row>
    <row r="412" spans="1:133" ht="12.75" x14ac:dyDescent="0.2">
      <c r="A412" s="1"/>
      <c r="B412" s="2"/>
      <c r="C412" s="2"/>
      <c r="J412" s="10"/>
      <c r="K412" s="4"/>
      <c r="L412" s="4"/>
      <c r="V412" s="4"/>
      <c r="W412" s="4"/>
      <c r="AI412" s="4"/>
      <c r="AJ412" s="4"/>
      <c r="AM412" s="4"/>
      <c r="AN412" s="4"/>
      <c r="AS412" s="4"/>
      <c r="AT412" s="4"/>
      <c r="AY412" s="4"/>
      <c r="AZ412" s="4"/>
      <c r="BE412" s="4"/>
      <c r="BF412" s="4"/>
      <c r="BK412" s="4"/>
      <c r="BL412" s="4"/>
      <c r="BP412" s="4"/>
      <c r="BZ412" s="4"/>
      <c r="CK412" s="4"/>
      <c r="CV412" s="4"/>
      <c r="DG412" s="4"/>
      <c r="DR412" s="4"/>
      <c r="DV412" s="4"/>
      <c r="EC412" s="4"/>
    </row>
    <row r="413" spans="1:133" ht="12.75" x14ac:dyDescent="0.2">
      <c r="A413" s="1"/>
      <c r="B413" s="2"/>
      <c r="C413" s="2"/>
      <c r="J413" s="10"/>
      <c r="K413" s="4"/>
      <c r="L413" s="4"/>
      <c r="V413" s="4"/>
      <c r="W413" s="4"/>
      <c r="AI413" s="4"/>
      <c r="AJ413" s="4"/>
      <c r="AM413" s="4"/>
      <c r="AN413" s="4"/>
      <c r="AS413" s="4"/>
      <c r="AT413" s="4"/>
      <c r="AY413" s="4"/>
      <c r="AZ413" s="4"/>
      <c r="BE413" s="4"/>
      <c r="BF413" s="4"/>
      <c r="BK413" s="4"/>
      <c r="BL413" s="4"/>
      <c r="BP413" s="4"/>
      <c r="BZ413" s="4"/>
      <c r="CK413" s="4"/>
      <c r="CV413" s="4"/>
      <c r="DG413" s="4"/>
      <c r="DR413" s="4"/>
      <c r="DV413" s="4"/>
      <c r="EC413" s="4"/>
    </row>
    <row r="414" spans="1:133" ht="12.75" x14ac:dyDescent="0.2">
      <c r="A414" s="1"/>
      <c r="B414" s="2"/>
      <c r="C414" s="2"/>
      <c r="J414" s="10"/>
      <c r="K414" s="4"/>
      <c r="L414" s="4"/>
      <c r="V414" s="4"/>
      <c r="W414" s="4"/>
      <c r="AI414" s="4"/>
      <c r="AJ414" s="4"/>
      <c r="AM414" s="4"/>
      <c r="AN414" s="4"/>
      <c r="AS414" s="4"/>
      <c r="AT414" s="4"/>
      <c r="AY414" s="4"/>
      <c r="AZ414" s="4"/>
      <c r="BE414" s="4"/>
      <c r="BF414" s="4"/>
      <c r="BK414" s="4"/>
      <c r="BL414" s="4"/>
      <c r="BP414" s="4"/>
      <c r="BZ414" s="4"/>
      <c r="CK414" s="4"/>
      <c r="CV414" s="4"/>
      <c r="DG414" s="4"/>
      <c r="DR414" s="4"/>
      <c r="DV414" s="4"/>
      <c r="EC414" s="4"/>
    </row>
    <row r="415" spans="1:133" ht="12.75" x14ac:dyDescent="0.2">
      <c r="A415" s="1"/>
      <c r="B415" s="2"/>
      <c r="C415" s="2"/>
      <c r="J415" s="10"/>
      <c r="K415" s="4"/>
      <c r="L415" s="4"/>
      <c r="V415" s="4"/>
      <c r="W415" s="4"/>
      <c r="AI415" s="4"/>
      <c r="AJ415" s="4"/>
      <c r="AM415" s="4"/>
      <c r="AN415" s="4"/>
      <c r="AS415" s="4"/>
      <c r="AT415" s="4"/>
      <c r="AY415" s="4"/>
      <c r="AZ415" s="4"/>
      <c r="BE415" s="4"/>
      <c r="BF415" s="4"/>
      <c r="BK415" s="4"/>
      <c r="BL415" s="4"/>
      <c r="BP415" s="4"/>
      <c r="BZ415" s="4"/>
      <c r="CK415" s="4"/>
      <c r="CV415" s="4"/>
      <c r="DG415" s="4"/>
      <c r="DR415" s="4"/>
      <c r="DV415" s="4"/>
      <c r="EC415" s="4"/>
    </row>
    <row r="416" spans="1:133" ht="12.75" x14ac:dyDescent="0.2">
      <c r="A416" s="1"/>
      <c r="B416" s="2"/>
      <c r="C416" s="2"/>
      <c r="J416" s="10"/>
      <c r="K416" s="4"/>
      <c r="L416" s="4"/>
      <c r="V416" s="4"/>
      <c r="W416" s="4"/>
      <c r="AI416" s="4"/>
      <c r="AJ416" s="4"/>
      <c r="AM416" s="4"/>
      <c r="AN416" s="4"/>
      <c r="AS416" s="4"/>
      <c r="AT416" s="4"/>
      <c r="AY416" s="4"/>
      <c r="AZ416" s="4"/>
      <c r="BE416" s="4"/>
      <c r="BF416" s="4"/>
      <c r="BK416" s="4"/>
      <c r="BL416" s="4"/>
      <c r="BP416" s="4"/>
      <c r="BZ416" s="4"/>
      <c r="CK416" s="4"/>
      <c r="CV416" s="4"/>
      <c r="DG416" s="4"/>
      <c r="DR416" s="4"/>
      <c r="DV416" s="4"/>
      <c r="EC416" s="4"/>
    </row>
    <row r="417" spans="1:133" ht="12.75" x14ac:dyDescent="0.2">
      <c r="A417" s="1"/>
      <c r="B417" s="2"/>
      <c r="C417" s="2"/>
      <c r="J417" s="10"/>
      <c r="K417" s="4"/>
      <c r="L417" s="4"/>
      <c r="V417" s="4"/>
      <c r="W417" s="4"/>
      <c r="AI417" s="4"/>
      <c r="AJ417" s="4"/>
      <c r="AM417" s="4"/>
      <c r="AN417" s="4"/>
      <c r="AS417" s="4"/>
      <c r="AT417" s="4"/>
      <c r="AY417" s="4"/>
      <c r="AZ417" s="4"/>
      <c r="BE417" s="4"/>
      <c r="BF417" s="4"/>
      <c r="BK417" s="4"/>
      <c r="BL417" s="4"/>
      <c r="BP417" s="4"/>
      <c r="BZ417" s="4"/>
      <c r="CK417" s="4"/>
      <c r="CV417" s="4"/>
      <c r="DG417" s="4"/>
      <c r="DR417" s="4"/>
      <c r="DV417" s="4"/>
      <c r="EC417" s="4"/>
    </row>
    <row r="418" spans="1:133" ht="12.75" x14ac:dyDescent="0.2">
      <c r="A418" s="1"/>
      <c r="B418" s="2"/>
      <c r="C418" s="2"/>
      <c r="J418" s="10"/>
      <c r="K418" s="4"/>
      <c r="L418" s="4"/>
      <c r="V418" s="4"/>
      <c r="W418" s="4"/>
      <c r="AI418" s="4"/>
      <c r="AJ418" s="4"/>
      <c r="AM418" s="4"/>
      <c r="AN418" s="4"/>
      <c r="AS418" s="4"/>
      <c r="AT418" s="4"/>
      <c r="AY418" s="4"/>
      <c r="AZ418" s="4"/>
      <c r="BE418" s="4"/>
      <c r="BF418" s="4"/>
      <c r="BK418" s="4"/>
      <c r="BL418" s="4"/>
      <c r="BP418" s="4"/>
      <c r="BZ418" s="4"/>
      <c r="CK418" s="4"/>
      <c r="CV418" s="4"/>
      <c r="DG418" s="4"/>
      <c r="DR418" s="4"/>
      <c r="DV418" s="4"/>
      <c r="EC418" s="4"/>
    </row>
    <row r="419" spans="1:133" ht="12.75" x14ac:dyDescent="0.2">
      <c r="A419" s="1"/>
      <c r="B419" s="2"/>
      <c r="C419" s="2"/>
      <c r="J419" s="10"/>
      <c r="K419" s="4"/>
      <c r="L419" s="4"/>
      <c r="V419" s="4"/>
      <c r="W419" s="4"/>
      <c r="AI419" s="4"/>
      <c r="AJ419" s="4"/>
      <c r="AM419" s="4"/>
      <c r="AN419" s="4"/>
      <c r="AS419" s="4"/>
      <c r="AT419" s="4"/>
      <c r="AY419" s="4"/>
      <c r="AZ419" s="4"/>
      <c r="BE419" s="4"/>
      <c r="BF419" s="4"/>
      <c r="BK419" s="4"/>
      <c r="BL419" s="4"/>
      <c r="BP419" s="4"/>
      <c r="BZ419" s="4"/>
      <c r="CK419" s="4"/>
      <c r="CV419" s="4"/>
      <c r="DG419" s="4"/>
      <c r="DR419" s="4"/>
      <c r="DV419" s="4"/>
      <c r="EC419" s="4"/>
    </row>
    <row r="420" spans="1:133" ht="12.75" x14ac:dyDescent="0.2">
      <c r="A420" s="1"/>
      <c r="B420" s="2"/>
      <c r="C420" s="2"/>
      <c r="J420" s="10"/>
      <c r="K420" s="4"/>
      <c r="L420" s="4"/>
      <c r="V420" s="4"/>
      <c r="W420" s="4"/>
      <c r="AI420" s="4"/>
      <c r="AJ420" s="4"/>
      <c r="AM420" s="4"/>
      <c r="AN420" s="4"/>
      <c r="AS420" s="4"/>
      <c r="AT420" s="4"/>
      <c r="AY420" s="4"/>
      <c r="AZ420" s="4"/>
      <c r="BE420" s="4"/>
      <c r="BF420" s="4"/>
      <c r="BK420" s="4"/>
      <c r="BL420" s="4"/>
      <c r="BP420" s="4"/>
      <c r="BZ420" s="4"/>
      <c r="CK420" s="4"/>
      <c r="CV420" s="4"/>
      <c r="DG420" s="4"/>
      <c r="DR420" s="4"/>
      <c r="DV420" s="4"/>
      <c r="EC420" s="4"/>
    </row>
    <row r="421" spans="1:133" ht="12.75" x14ac:dyDescent="0.2">
      <c r="A421" s="1"/>
      <c r="B421" s="2"/>
      <c r="C421" s="2"/>
      <c r="J421" s="10"/>
      <c r="K421" s="4"/>
      <c r="L421" s="4"/>
      <c r="V421" s="4"/>
      <c r="W421" s="4"/>
      <c r="AI421" s="4"/>
      <c r="AJ421" s="4"/>
      <c r="AM421" s="4"/>
      <c r="AN421" s="4"/>
      <c r="AS421" s="4"/>
      <c r="AT421" s="4"/>
      <c r="AY421" s="4"/>
      <c r="AZ421" s="4"/>
      <c r="BE421" s="4"/>
      <c r="BF421" s="4"/>
      <c r="BK421" s="4"/>
      <c r="BL421" s="4"/>
      <c r="BP421" s="4"/>
      <c r="BZ421" s="4"/>
      <c r="CK421" s="4"/>
      <c r="CV421" s="4"/>
      <c r="DG421" s="4"/>
      <c r="DR421" s="4"/>
      <c r="DV421" s="4"/>
      <c r="EC421" s="4"/>
    </row>
    <row r="422" spans="1:133" ht="12.75" x14ac:dyDescent="0.2">
      <c r="A422" s="1"/>
      <c r="B422" s="2"/>
      <c r="C422" s="2"/>
      <c r="J422" s="10"/>
      <c r="K422" s="4"/>
      <c r="L422" s="4"/>
      <c r="V422" s="4"/>
      <c r="W422" s="4"/>
      <c r="AI422" s="4"/>
      <c r="AJ422" s="4"/>
      <c r="AM422" s="4"/>
      <c r="AN422" s="4"/>
      <c r="AS422" s="4"/>
      <c r="AT422" s="4"/>
      <c r="AY422" s="4"/>
      <c r="AZ422" s="4"/>
      <c r="BE422" s="4"/>
      <c r="BF422" s="4"/>
      <c r="BK422" s="4"/>
      <c r="BL422" s="4"/>
      <c r="BP422" s="4"/>
      <c r="BZ422" s="4"/>
      <c r="CK422" s="4"/>
      <c r="CV422" s="4"/>
      <c r="DG422" s="4"/>
      <c r="DR422" s="4"/>
      <c r="DV422" s="4"/>
      <c r="EC422" s="4"/>
    </row>
    <row r="423" spans="1:133" ht="12.75" x14ac:dyDescent="0.2">
      <c r="A423" s="1"/>
      <c r="B423" s="2"/>
      <c r="C423" s="2"/>
      <c r="J423" s="10"/>
      <c r="K423" s="4"/>
      <c r="L423" s="4"/>
      <c r="V423" s="4"/>
      <c r="W423" s="4"/>
      <c r="AI423" s="4"/>
      <c r="AJ423" s="4"/>
      <c r="AM423" s="4"/>
      <c r="AN423" s="4"/>
      <c r="AS423" s="4"/>
      <c r="AT423" s="4"/>
      <c r="AY423" s="4"/>
      <c r="AZ423" s="4"/>
      <c r="BE423" s="4"/>
      <c r="BF423" s="4"/>
      <c r="BK423" s="4"/>
      <c r="BL423" s="4"/>
      <c r="BP423" s="4"/>
      <c r="BZ423" s="4"/>
      <c r="CK423" s="4"/>
      <c r="CV423" s="4"/>
      <c r="DG423" s="4"/>
      <c r="DR423" s="4"/>
      <c r="DV423" s="4"/>
      <c r="EC423" s="4"/>
    </row>
    <row r="424" spans="1:133" ht="12.75" x14ac:dyDescent="0.2">
      <c r="A424" s="1"/>
      <c r="J424" s="10"/>
      <c r="K424" s="4"/>
      <c r="L424" s="4"/>
      <c r="V424" s="4"/>
      <c r="W424" s="4"/>
      <c r="AI424" s="4"/>
      <c r="AJ424" s="4"/>
      <c r="AM424" s="4"/>
      <c r="AN424" s="4"/>
      <c r="AS424" s="4"/>
      <c r="AT424" s="4"/>
      <c r="AY424" s="4"/>
      <c r="AZ424" s="4"/>
      <c r="BE424" s="4"/>
      <c r="BF424" s="4"/>
      <c r="BK424" s="4"/>
      <c r="BL424" s="4"/>
      <c r="BP424" s="4"/>
      <c r="BZ424" s="4"/>
      <c r="CK424" s="4"/>
      <c r="CV424" s="4"/>
      <c r="DG424" s="4"/>
      <c r="DR424" s="4"/>
      <c r="DV424" s="4"/>
      <c r="EC424" s="4"/>
    </row>
    <row r="425" spans="1:133" ht="12.75" x14ac:dyDescent="0.2">
      <c r="A425" s="1"/>
      <c r="J425" s="10"/>
      <c r="K425" s="4"/>
      <c r="L425" s="4"/>
      <c r="V425" s="4"/>
      <c r="W425" s="4"/>
      <c r="AI425" s="4"/>
      <c r="AJ425" s="4"/>
      <c r="AM425" s="4"/>
      <c r="AN425" s="4"/>
      <c r="AS425" s="4"/>
      <c r="AT425" s="4"/>
      <c r="AY425" s="4"/>
      <c r="AZ425" s="4"/>
      <c r="BE425" s="4"/>
      <c r="BF425" s="4"/>
      <c r="BK425" s="4"/>
      <c r="BL425" s="4"/>
      <c r="BP425" s="4"/>
      <c r="BZ425" s="4"/>
      <c r="CK425" s="4"/>
      <c r="CV425" s="4"/>
      <c r="DG425" s="4"/>
      <c r="DR425" s="4"/>
      <c r="DV425" s="4"/>
      <c r="EC425" s="4"/>
    </row>
    <row r="426" spans="1:133" ht="12.75" x14ac:dyDescent="0.2">
      <c r="A426" s="1"/>
      <c r="J426" s="10"/>
      <c r="K426" s="4"/>
      <c r="L426" s="4"/>
      <c r="V426" s="4"/>
      <c r="W426" s="4"/>
      <c r="AI426" s="4"/>
      <c r="AJ426" s="4"/>
      <c r="AM426" s="4"/>
      <c r="AN426" s="4"/>
      <c r="AS426" s="4"/>
      <c r="AT426" s="4"/>
      <c r="AY426" s="4"/>
      <c r="AZ426" s="4"/>
      <c r="BE426" s="4"/>
      <c r="BF426" s="4"/>
      <c r="BK426" s="4"/>
      <c r="BL426" s="4"/>
      <c r="BP426" s="4"/>
      <c r="BZ426" s="4"/>
      <c r="CK426" s="4"/>
      <c r="CV426" s="4"/>
      <c r="DG426" s="4"/>
      <c r="DR426" s="4"/>
      <c r="DV426" s="4"/>
      <c r="EC426" s="4"/>
    </row>
    <row r="427" spans="1:133" ht="12.75" x14ac:dyDescent="0.2">
      <c r="A427" s="11"/>
      <c r="J427" s="10"/>
      <c r="K427" s="4"/>
      <c r="L427" s="4"/>
      <c r="V427" s="4"/>
      <c r="W427" s="4"/>
      <c r="AI427" s="4"/>
      <c r="AJ427" s="4"/>
      <c r="AM427" s="4"/>
      <c r="AN427" s="4"/>
      <c r="AS427" s="4"/>
      <c r="AT427" s="4"/>
      <c r="AY427" s="4"/>
      <c r="AZ427" s="4"/>
      <c r="BE427" s="4"/>
      <c r="BF427" s="4"/>
      <c r="BK427" s="4"/>
      <c r="BL427" s="4"/>
      <c r="BP427" s="4"/>
      <c r="BZ427" s="4"/>
      <c r="CK427" s="4"/>
      <c r="CV427" s="4"/>
      <c r="DG427" s="4"/>
      <c r="DR427" s="4"/>
      <c r="DV427" s="4"/>
      <c r="EC427" s="4"/>
    </row>
    <row r="428" spans="1:133" ht="12.75" x14ac:dyDescent="0.2">
      <c r="A428" s="11"/>
      <c r="J428" s="10"/>
      <c r="K428" s="4"/>
      <c r="L428" s="4"/>
      <c r="V428" s="4"/>
      <c r="W428" s="4"/>
      <c r="AI428" s="4"/>
      <c r="AJ428" s="4"/>
      <c r="AM428" s="4"/>
      <c r="AN428" s="4"/>
      <c r="AS428" s="4"/>
      <c r="AT428" s="4"/>
      <c r="AY428" s="4"/>
      <c r="AZ428" s="4"/>
      <c r="BE428" s="4"/>
      <c r="BF428" s="4"/>
      <c r="BK428" s="4"/>
      <c r="BL428" s="4"/>
      <c r="BP428" s="4"/>
      <c r="BZ428" s="4"/>
      <c r="CK428" s="4"/>
      <c r="CV428" s="4"/>
      <c r="DG428" s="4"/>
      <c r="DR428" s="4"/>
      <c r="DV428" s="4"/>
      <c r="EC428" s="4"/>
    </row>
    <row r="429" spans="1:133" ht="12.75" x14ac:dyDescent="0.2">
      <c r="A429" s="11"/>
      <c r="J429" s="10"/>
      <c r="K429" s="4"/>
      <c r="L429" s="4"/>
      <c r="V429" s="4"/>
      <c r="W429" s="4"/>
      <c r="AI429" s="4"/>
      <c r="AJ429" s="4"/>
      <c r="AM429" s="4"/>
      <c r="AN429" s="4"/>
      <c r="AS429" s="4"/>
      <c r="AT429" s="4"/>
      <c r="AY429" s="4"/>
      <c r="AZ429" s="4"/>
      <c r="BE429" s="4"/>
      <c r="BF429" s="4"/>
      <c r="BK429" s="4"/>
      <c r="BL429" s="4"/>
      <c r="BP429" s="4"/>
      <c r="BZ429" s="4"/>
      <c r="CK429" s="4"/>
      <c r="CV429" s="4"/>
      <c r="DG429" s="4"/>
      <c r="DR429" s="4"/>
      <c r="DV429" s="4"/>
      <c r="EC429" s="4"/>
    </row>
    <row r="430" spans="1:133" ht="12.75" x14ac:dyDescent="0.2">
      <c r="A430" s="11"/>
      <c r="J430" s="10"/>
      <c r="K430" s="4"/>
      <c r="L430" s="4"/>
      <c r="V430" s="4"/>
      <c r="W430" s="4"/>
      <c r="AI430" s="4"/>
      <c r="AJ430" s="4"/>
      <c r="AM430" s="4"/>
      <c r="AN430" s="4"/>
      <c r="AS430" s="4"/>
      <c r="AT430" s="4"/>
      <c r="AY430" s="4"/>
      <c r="AZ430" s="4"/>
      <c r="BE430" s="4"/>
      <c r="BF430" s="4"/>
      <c r="BK430" s="4"/>
      <c r="BL430" s="4"/>
      <c r="BP430" s="4"/>
      <c r="BZ430" s="4"/>
      <c r="CK430" s="4"/>
      <c r="CV430" s="4"/>
      <c r="DG430" s="4"/>
      <c r="DR430" s="4"/>
      <c r="DV430" s="4"/>
      <c r="EC430" s="4"/>
    </row>
    <row r="431" spans="1:133" ht="12.75" x14ac:dyDescent="0.2">
      <c r="A431" s="11"/>
      <c r="J431" s="10"/>
      <c r="K431" s="4"/>
      <c r="L431" s="4"/>
      <c r="V431" s="4"/>
      <c r="W431" s="4"/>
      <c r="AI431" s="4"/>
      <c r="AJ431" s="4"/>
      <c r="AM431" s="4"/>
      <c r="AN431" s="4"/>
      <c r="AS431" s="4"/>
      <c r="AT431" s="4"/>
      <c r="AY431" s="4"/>
      <c r="AZ431" s="4"/>
      <c r="BE431" s="4"/>
      <c r="BF431" s="4"/>
      <c r="BK431" s="4"/>
      <c r="BL431" s="4"/>
      <c r="BP431" s="4"/>
      <c r="BZ431" s="4"/>
      <c r="CK431" s="4"/>
      <c r="CV431" s="4"/>
      <c r="DG431" s="4"/>
      <c r="DR431" s="4"/>
      <c r="DV431" s="4"/>
      <c r="EC431" s="4"/>
    </row>
    <row r="432" spans="1:133" ht="12.75" x14ac:dyDescent="0.2">
      <c r="A432" s="11"/>
      <c r="J432" s="10"/>
      <c r="K432" s="4"/>
      <c r="L432" s="4"/>
      <c r="V432" s="4"/>
      <c r="W432" s="4"/>
      <c r="AI432" s="4"/>
      <c r="AJ432" s="4"/>
      <c r="AM432" s="4"/>
      <c r="AN432" s="4"/>
      <c r="AS432" s="4"/>
      <c r="AT432" s="4"/>
      <c r="AY432" s="4"/>
      <c r="AZ432" s="4"/>
      <c r="BE432" s="4"/>
      <c r="BF432" s="4"/>
      <c r="BK432" s="4"/>
      <c r="BL432" s="4"/>
      <c r="BP432" s="4"/>
      <c r="BZ432" s="4"/>
      <c r="CK432" s="4"/>
      <c r="CV432" s="4"/>
      <c r="DG432" s="4"/>
      <c r="DR432" s="4"/>
      <c r="DV432" s="4"/>
      <c r="EC432" s="4"/>
    </row>
    <row r="433" spans="1:133" ht="12.75" x14ac:dyDescent="0.2">
      <c r="A433" s="11"/>
      <c r="J433" s="10"/>
      <c r="K433" s="4"/>
      <c r="L433" s="4"/>
      <c r="V433" s="4"/>
      <c r="W433" s="4"/>
      <c r="AI433" s="4"/>
      <c r="AJ433" s="4"/>
      <c r="AM433" s="4"/>
      <c r="AN433" s="4"/>
      <c r="AS433" s="4"/>
      <c r="AT433" s="4"/>
      <c r="AY433" s="4"/>
      <c r="AZ433" s="4"/>
      <c r="BE433" s="4"/>
      <c r="BF433" s="4"/>
      <c r="BK433" s="4"/>
      <c r="BL433" s="4"/>
      <c r="BP433" s="4"/>
      <c r="BZ433" s="4"/>
      <c r="CK433" s="4"/>
      <c r="CV433" s="4"/>
      <c r="DG433" s="4"/>
      <c r="DR433" s="4"/>
      <c r="DV433" s="4"/>
      <c r="EC433" s="4"/>
    </row>
    <row r="434" spans="1:133" ht="12.75" x14ac:dyDescent="0.2">
      <c r="A434" s="11"/>
      <c r="J434" s="10"/>
      <c r="K434" s="4"/>
      <c r="L434" s="4"/>
      <c r="V434" s="4"/>
      <c r="W434" s="4"/>
      <c r="AI434" s="4"/>
      <c r="AJ434" s="4"/>
      <c r="AM434" s="4"/>
      <c r="AN434" s="4"/>
      <c r="AS434" s="4"/>
      <c r="AT434" s="4"/>
      <c r="AY434" s="4"/>
      <c r="AZ434" s="4"/>
      <c r="BE434" s="4"/>
      <c r="BF434" s="4"/>
      <c r="BK434" s="4"/>
      <c r="BL434" s="4"/>
      <c r="BP434" s="4"/>
      <c r="BZ434" s="4"/>
      <c r="CK434" s="4"/>
      <c r="CV434" s="4"/>
      <c r="DG434" s="4"/>
      <c r="DR434" s="4"/>
      <c r="DV434" s="4"/>
      <c r="EC434" s="4"/>
    </row>
    <row r="435" spans="1:133" ht="12.75" x14ac:dyDescent="0.2">
      <c r="A435" s="11"/>
      <c r="J435" s="10"/>
      <c r="K435" s="4"/>
      <c r="L435" s="4"/>
      <c r="V435" s="4"/>
      <c r="W435" s="4"/>
      <c r="AI435" s="4"/>
      <c r="AJ435" s="4"/>
      <c r="AM435" s="4"/>
      <c r="AN435" s="4"/>
      <c r="AS435" s="4"/>
      <c r="AT435" s="4"/>
      <c r="AY435" s="4"/>
      <c r="AZ435" s="4"/>
      <c r="BE435" s="4"/>
      <c r="BF435" s="4"/>
      <c r="BK435" s="4"/>
      <c r="BL435" s="4"/>
      <c r="BP435" s="4"/>
      <c r="BZ435" s="4"/>
      <c r="CK435" s="4"/>
      <c r="CV435" s="4"/>
      <c r="DG435" s="4"/>
      <c r="DR435" s="4"/>
      <c r="DV435" s="4"/>
      <c r="EC435" s="4"/>
    </row>
    <row r="436" spans="1:133" ht="12.75" x14ac:dyDescent="0.2">
      <c r="A436" s="11"/>
      <c r="J436" s="10"/>
      <c r="K436" s="4"/>
      <c r="L436" s="4"/>
      <c r="V436" s="4"/>
      <c r="W436" s="4"/>
      <c r="AI436" s="4"/>
      <c r="AJ436" s="4"/>
      <c r="AM436" s="4"/>
      <c r="AN436" s="4"/>
      <c r="AS436" s="4"/>
      <c r="AT436" s="4"/>
      <c r="AY436" s="4"/>
      <c r="AZ436" s="4"/>
      <c r="BE436" s="4"/>
      <c r="BF436" s="4"/>
      <c r="BK436" s="4"/>
      <c r="BL436" s="4"/>
      <c r="BP436" s="4"/>
      <c r="BZ436" s="4"/>
      <c r="CK436" s="4"/>
      <c r="CV436" s="4"/>
      <c r="DG436" s="4"/>
      <c r="DR436" s="4"/>
      <c r="DV436" s="4"/>
      <c r="EC436" s="4"/>
    </row>
    <row r="437" spans="1:133" ht="12.75" x14ac:dyDescent="0.2">
      <c r="A437" s="11"/>
      <c r="J437" s="10"/>
      <c r="K437" s="4"/>
      <c r="L437" s="4"/>
      <c r="V437" s="4"/>
      <c r="W437" s="4"/>
      <c r="AI437" s="4"/>
      <c r="AJ437" s="4"/>
      <c r="AM437" s="4"/>
      <c r="AN437" s="4"/>
      <c r="AS437" s="4"/>
      <c r="AT437" s="4"/>
      <c r="AY437" s="4"/>
      <c r="AZ437" s="4"/>
      <c r="BE437" s="4"/>
      <c r="BF437" s="4"/>
      <c r="BK437" s="4"/>
      <c r="BL437" s="4"/>
      <c r="BP437" s="4"/>
      <c r="BZ437" s="4"/>
      <c r="CK437" s="4"/>
      <c r="CV437" s="4"/>
      <c r="DG437" s="4"/>
      <c r="DR437" s="4"/>
      <c r="DV437" s="4"/>
      <c r="EC437" s="4"/>
    </row>
    <row r="438" spans="1:133" ht="12.75" x14ac:dyDescent="0.2">
      <c r="A438" s="11"/>
      <c r="J438" s="10"/>
      <c r="K438" s="4"/>
      <c r="L438" s="4"/>
      <c r="V438" s="4"/>
      <c r="W438" s="4"/>
      <c r="AI438" s="4"/>
      <c r="AJ438" s="4"/>
      <c r="AM438" s="4"/>
      <c r="AN438" s="4"/>
      <c r="AS438" s="4"/>
      <c r="AT438" s="4"/>
      <c r="AY438" s="4"/>
      <c r="AZ438" s="4"/>
      <c r="BE438" s="4"/>
      <c r="BF438" s="4"/>
      <c r="BK438" s="4"/>
      <c r="BL438" s="4"/>
      <c r="BP438" s="4"/>
      <c r="BZ438" s="4"/>
      <c r="CK438" s="4"/>
      <c r="CV438" s="4"/>
      <c r="DG438" s="4"/>
      <c r="DR438" s="4"/>
      <c r="DV438" s="4"/>
      <c r="EC438" s="4"/>
    </row>
    <row r="439" spans="1:133" ht="12.75" x14ac:dyDescent="0.2">
      <c r="A439" s="11"/>
      <c r="J439" s="10"/>
      <c r="K439" s="4"/>
      <c r="L439" s="4"/>
      <c r="V439" s="4"/>
      <c r="W439" s="4"/>
      <c r="AI439" s="4"/>
      <c r="AJ439" s="4"/>
      <c r="AM439" s="4"/>
      <c r="AN439" s="4"/>
      <c r="AS439" s="4"/>
      <c r="AT439" s="4"/>
      <c r="AY439" s="4"/>
      <c r="AZ439" s="4"/>
      <c r="BE439" s="4"/>
      <c r="BF439" s="4"/>
      <c r="BK439" s="4"/>
      <c r="BL439" s="4"/>
      <c r="BP439" s="4"/>
      <c r="BZ439" s="4"/>
      <c r="CK439" s="4"/>
      <c r="CV439" s="4"/>
      <c r="DG439" s="4"/>
      <c r="DR439" s="4"/>
      <c r="DV439" s="4"/>
      <c r="EC439" s="4"/>
    </row>
    <row r="440" spans="1:133" ht="12.75" x14ac:dyDescent="0.2">
      <c r="A440" s="11"/>
      <c r="J440" s="10"/>
      <c r="K440" s="4"/>
      <c r="L440" s="4"/>
      <c r="V440" s="4"/>
      <c r="W440" s="4"/>
      <c r="AI440" s="4"/>
      <c r="AJ440" s="4"/>
      <c r="AM440" s="4"/>
      <c r="AN440" s="4"/>
      <c r="AS440" s="4"/>
      <c r="AT440" s="4"/>
      <c r="AY440" s="4"/>
      <c r="AZ440" s="4"/>
      <c r="BE440" s="4"/>
      <c r="BF440" s="4"/>
      <c r="BK440" s="4"/>
      <c r="BL440" s="4"/>
      <c r="BP440" s="4"/>
      <c r="BZ440" s="4"/>
      <c r="CK440" s="4"/>
      <c r="CV440" s="4"/>
      <c r="DG440" s="4"/>
      <c r="DR440" s="4"/>
      <c r="DV440" s="4"/>
      <c r="EC440" s="4"/>
    </row>
    <row r="441" spans="1:133" ht="12.75" x14ac:dyDescent="0.2">
      <c r="A441" s="11"/>
      <c r="J441" s="10"/>
      <c r="K441" s="4"/>
      <c r="L441" s="4"/>
      <c r="V441" s="4"/>
      <c r="W441" s="4"/>
      <c r="AI441" s="4"/>
      <c r="AJ441" s="4"/>
      <c r="AM441" s="4"/>
      <c r="AN441" s="4"/>
      <c r="AS441" s="4"/>
      <c r="AT441" s="4"/>
      <c r="AY441" s="4"/>
      <c r="AZ441" s="4"/>
      <c r="BE441" s="4"/>
      <c r="BF441" s="4"/>
      <c r="BK441" s="4"/>
      <c r="BL441" s="4"/>
      <c r="BP441" s="4"/>
      <c r="BZ441" s="4"/>
      <c r="CK441" s="4"/>
      <c r="CV441" s="4"/>
      <c r="DG441" s="4"/>
      <c r="DR441" s="4"/>
      <c r="DV441" s="4"/>
      <c r="EC441" s="4"/>
    </row>
    <row r="442" spans="1:133" ht="12.75" x14ac:dyDescent="0.2">
      <c r="A442" s="11"/>
      <c r="J442" s="10"/>
      <c r="K442" s="4"/>
      <c r="L442" s="4"/>
      <c r="V442" s="4"/>
      <c r="W442" s="4"/>
      <c r="AI442" s="4"/>
      <c r="AJ442" s="4"/>
      <c r="AM442" s="4"/>
      <c r="AN442" s="4"/>
      <c r="AS442" s="4"/>
      <c r="AT442" s="4"/>
      <c r="AY442" s="4"/>
      <c r="AZ442" s="4"/>
      <c r="BE442" s="4"/>
      <c r="BF442" s="4"/>
      <c r="BK442" s="4"/>
      <c r="BL442" s="4"/>
      <c r="BP442" s="4"/>
      <c r="BZ442" s="4"/>
      <c r="CK442" s="4"/>
      <c r="CV442" s="4"/>
      <c r="DG442" s="4"/>
      <c r="DR442" s="4"/>
      <c r="DV442" s="4"/>
      <c r="EC442" s="4"/>
    </row>
    <row r="443" spans="1:133" ht="12.75" x14ac:dyDescent="0.2">
      <c r="A443" s="11"/>
      <c r="J443" s="10"/>
      <c r="K443" s="4"/>
      <c r="L443" s="4"/>
      <c r="V443" s="4"/>
      <c r="W443" s="4"/>
      <c r="AI443" s="4"/>
      <c r="AJ443" s="4"/>
      <c r="AM443" s="4"/>
      <c r="AN443" s="4"/>
      <c r="AS443" s="4"/>
      <c r="AT443" s="4"/>
      <c r="AY443" s="4"/>
      <c r="AZ443" s="4"/>
      <c r="BE443" s="4"/>
      <c r="BF443" s="4"/>
      <c r="BK443" s="4"/>
      <c r="BL443" s="4"/>
      <c r="BP443" s="4"/>
      <c r="BZ443" s="4"/>
      <c r="CK443" s="4"/>
      <c r="CV443" s="4"/>
      <c r="DG443" s="4"/>
      <c r="DR443" s="4"/>
      <c r="DV443" s="4"/>
      <c r="EC443" s="4"/>
    </row>
    <row r="444" spans="1:133" ht="12.75" x14ac:dyDescent="0.2">
      <c r="A444" s="11"/>
      <c r="J444" s="10"/>
      <c r="K444" s="4"/>
      <c r="L444" s="4"/>
      <c r="V444" s="4"/>
      <c r="W444" s="4"/>
      <c r="AI444" s="4"/>
      <c r="AJ444" s="4"/>
      <c r="AM444" s="4"/>
      <c r="AN444" s="4"/>
      <c r="AS444" s="4"/>
      <c r="AT444" s="4"/>
      <c r="AY444" s="4"/>
      <c r="AZ444" s="4"/>
      <c r="BE444" s="4"/>
      <c r="BF444" s="4"/>
      <c r="BK444" s="4"/>
      <c r="BL444" s="4"/>
      <c r="BP444" s="4"/>
      <c r="BZ444" s="4"/>
      <c r="CK444" s="4"/>
      <c r="CV444" s="4"/>
      <c r="DG444" s="4"/>
      <c r="DR444" s="4"/>
      <c r="DV444" s="4"/>
      <c r="EC444" s="4"/>
    </row>
    <row r="445" spans="1:133" ht="12.75" x14ac:dyDescent="0.2">
      <c r="A445" s="11"/>
      <c r="J445" s="10"/>
      <c r="K445" s="4"/>
      <c r="L445" s="4"/>
      <c r="V445" s="4"/>
      <c r="W445" s="4"/>
      <c r="AI445" s="4"/>
      <c r="AJ445" s="4"/>
      <c r="AM445" s="4"/>
      <c r="AN445" s="4"/>
      <c r="AS445" s="4"/>
      <c r="AT445" s="4"/>
      <c r="AY445" s="4"/>
      <c r="AZ445" s="4"/>
      <c r="BE445" s="4"/>
      <c r="BF445" s="4"/>
      <c r="BK445" s="4"/>
      <c r="BL445" s="4"/>
      <c r="BP445" s="4"/>
      <c r="BZ445" s="4"/>
      <c r="CK445" s="4"/>
      <c r="CV445" s="4"/>
      <c r="DG445" s="4"/>
      <c r="DR445" s="4"/>
      <c r="DV445" s="4"/>
      <c r="EC445" s="4"/>
    </row>
    <row r="446" spans="1:133" ht="12.75" x14ac:dyDescent="0.2">
      <c r="A446" s="11"/>
      <c r="J446" s="10"/>
      <c r="K446" s="4"/>
      <c r="L446" s="4"/>
      <c r="V446" s="4"/>
      <c r="W446" s="4"/>
      <c r="AI446" s="4"/>
      <c r="AJ446" s="4"/>
      <c r="AM446" s="4"/>
      <c r="AN446" s="4"/>
      <c r="AS446" s="4"/>
      <c r="AT446" s="4"/>
      <c r="AY446" s="4"/>
      <c r="AZ446" s="4"/>
      <c r="BE446" s="4"/>
      <c r="BF446" s="4"/>
      <c r="BK446" s="4"/>
      <c r="BL446" s="4"/>
      <c r="BP446" s="4"/>
      <c r="BZ446" s="4"/>
      <c r="CK446" s="4"/>
      <c r="CV446" s="4"/>
      <c r="DG446" s="4"/>
      <c r="DR446" s="4"/>
      <c r="DV446" s="4"/>
      <c r="EC446" s="4"/>
    </row>
    <row r="447" spans="1:133" ht="12.75" x14ac:dyDescent="0.2">
      <c r="A447" s="11"/>
      <c r="J447" s="10"/>
      <c r="K447" s="4"/>
      <c r="L447" s="4"/>
      <c r="V447" s="4"/>
      <c r="W447" s="4"/>
      <c r="AI447" s="4"/>
      <c r="AJ447" s="4"/>
      <c r="AM447" s="4"/>
      <c r="AN447" s="4"/>
      <c r="AS447" s="4"/>
      <c r="AT447" s="4"/>
      <c r="AY447" s="4"/>
      <c r="AZ447" s="4"/>
      <c r="BE447" s="4"/>
      <c r="BF447" s="4"/>
      <c r="BK447" s="4"/>
      <c r="BL447" s="4"/>
      <c r="BP447" s="4"/>
      <c r="BZ447" s="4"/>
      <c r="CK447" s="4"/>
      <c r="CV447" s="4"/>
      <c r="DG447" s="4"/>
      <c r="DR447" s="4"/>
      <c r="DV447" s="4"/>
      <c r="EC447" s="4"/>
    </row>
    <row r="448" spans="1:133" ht="12.75" x14ac:dyDescent="0.2">
      <c r="A448" s="11"/>
      <c r="J448" s="10"/>
      <c r="K448" s="4"/>
      <c r="L448" s="4"/>
      <c r="V448" s="4"/>
      <c r="W448" s="4"/>
      <c r="AI448" s="4"/>
      <c r="AJ448" s="4"/>
      <c r="AM448" s="4"/>
      <c r="AN448" s="4"/>
      <c r="AS448" s="4"/>
      <c r="AT448" s="4"/>
      <c r="AY448" s="4"/>
      <c r="AZ448" s="4"/>
      <c r="BE448" s="4"/>
      <c r="BF448" s="4"/>
      <c r="BK448" s="4"/>
      <c r="BL448" s="4"/>
      <c r="BP448" s="4"/>
      <c r="BZ448" s="4"/>
      <c r="CK448" s="4"/>
      <c r="CV448" s="4"/>
      <c r="DG448" s="4"/>
      <c r="DR448" s="4"/>
      <c r="DV448" s="4"/>
      <c r="EC448" s="4"/>
    </row>
    <row r="449" spans="1:133" ht="12.75" x14ac:dyDescent="0.2">
      <c r="A449" s="11"/>
      <c r="J449" s="10"/>
      <c r="K449" s="4"/>
      <c r="L449" s="4"/>
      <c r="V449" s="4"/>
      <c r="W449" s="4"/>
      <c r="AI449" s="4"/>
      <c r="AJ449" s="4"/>
      <c r="AM449" s="4"/>
      <c r="AN449" s="4"/>
      <c r="AS449" s="4"/>
      <c r="AT449" s="4"/>
      <c r="AY449" s="4"/>
      <c r="AZ449" s="4"/>
      <c r="BE449" s="4"/>
      <c r="BF449" s="4"/>
      <c r="BK449" s="4"/>
      <c r="BL449" s="4"/>
      <c r="BP449" s="4"/>
      <c r="BZ449" s="4"/>
      <c r="CK449" s="4"/>
      <c r="CV449" s="4"/>
      <c r="DG449" s="4"/>
      <c r="DR449" s="4"/>
      <c r="DV449" s="4"/>
      <c r="EC449" s="4"/>
    </row>
    <row r="450" spans="1:133" ht="12.75" x14ac:dyDescent="0.2">
      <c r="A450" s="11"/>
      <c r="J450" s="10"/>
      <c r="K450" s="4"/>
      <c r="L450" s="4"/>
      <c r="V450" s="4"/>
      <c r="W450" s="4"/>
      <c r="AI450" s="4"/>
      <c r="AJ450" s="4"/>
      <c r="AM450" s="4"/>
      <c r="AN450" s="4"/>
      <c r="AS450" s="4"/>
      <c r="AT450" s="4"/>
      <c r="AY450" s="4"/>
      <c r="AZ450" s="4"/>
      <c r="BE450" s="4"/>
      <c r="BF450" s="4"/>
      <c r="BK450" s="4"/>
      <c r="BL450" s="4"/>
      <c r="BP450" s="4"/>
      <c r="BZ450" s="4"/>
      <c r="CK450" s="4"/>
      <c r="CV450" s="4"/>
      <c r="DG450" s="4"/>
      <c r="DR450" s="4"/>
      <c r="DV450" s="4"/>
      <c r="EC450" s="4"/>
    </row>
    <row r="451" spans="1:133" ht="12.75" x14ac:dyDescent="0.2">
      <c r="A451" s="11"/>
      <c r="J451" s="10"/>
      <c r="K451" s="4"/>
      <c r="L451" s="4"/>
      <c r="V451" s="4"/>
      <c r="W451" s="4"/>
      <c r="AI451" s="4"/>
      <c r="AJ451" s="4"/>
      <c r="AM451" s="4"/>
      <c r="AN451" s="4"/>
      <c r="AS451" s="4"/>
      <c r="AT451" s="4"/>
      <c r="AY451" s="4"/>
      <c r="AZ451" s="4"/>
      <c r="BE451" s="4"/>
      <c r="BF451" s="4"/>
      <c r="BK451" s="4"/>
      <c r="BL451" s="4"/>
      <c r="BP451" s="4"/>
      <c r="BZ451" s="4"/>
      <c r="CK451" s="4"/>
      <c r="CV451" s="4"/>
      <c r="DG451" s="4"/>
      <c r="DR451" s="4"/>
      <c r="DV451" s="4"/>
      <c r="EC451" s="4"/>
    </row>
    <row r="452" spans="1:133" ht="12.75" x14ac:dyDescent="0.2">
      <c r="A452" s="11"/>
      <c r="J452" s="10"/>
      <c r="K452" s="4"/>
      <c r="L452" s="4"/>
      <c r="V452" s="4"/>
      <c r="W452" s="4"/>
      <c r="AI452" s="4"/>
      <c r="AJ452" s="4"/>
      <c r="AM452" s="4"/>
      <c r="AN452" s="4"/>
      <c r="AS452" s="4"/>
      <c r="AT452" s="4"/>
      <c r="AY452" s="4"/>
      <c r="AZ452" s="4"/>
      <c r="BE452" s="4"/>
      <c r="BF452" s="4"/>
      <c r="BK452" s="4"/>
      <c r="BL452" s="4"/>
      <c r="BP452" s="4"/>
      <c r="BZ452" s="4"/>
      <c r="CK452" s="4"/>
      <c r="CV452" s="4"/>
      <c r="DG452" s="4"/>
      <c r="DR452" s="4"/>
      <c r="DV452" s="4"/>
      <c r="EC452" s="4"/>
    </row>
    <row r="453" spans="1:133" ht="12.75" x14ac:dyDescent="0.2">
      <c r="A453" s="11"/>
      <c r="J453" s="10"/>
      <c r="K453" s="4"/>
      <c r="L453" s="4"/>
      <c r="V453" s="4"/>
      <c r="W453" s="4"/>
      <c r="AI453" s="4"/>
      <c r="AJ453" s="4"/>
      <c r="AM453" s="4"/>
      <c r="AN453" s="4"/>
      <c r="AS453" s="4"/>
      <c r="AT453" s="4"/>
      <c r="AY453" s="4"/>
      <c r="AZ453" s="4"/>
      <c r="BE453" s="4"/>
      <c r="BF453" s="4"/>
      <c r="BK453" s="4"/>
      <c r="BL453" s="4"/>
      <c r="BP453" s="4"/>
      <c r="BZ453" s="4"/>
      <c r="CK453" s="4"/>
      <c r="CV453" s="4"/>
      <c r="DG453" s="4"/>
      <c r="DR453" s="4"/>
      <c r="DV453" s="4"/>
      <c r="EC453" s="4"/>
    </row>
    <row r="454" spans="1:133" ht="12.75" x14ac:dyDescent="0.2">
      <c r="A454" s="11"/>
      <c r="J454" s="10"/>
      <c r="K454" s="4"/>
      <c r="L454" s="4"/>
      <c r="V454" s="4"/>
      <c r="W454" s="4"/>
      <c r="AI454" s="4"/>
      <c r="AJ454" s="4"/>
      <c r="AM454" s="4"/>
      <c r="AN454" s="4"/>
      <c r="AS454" s="4"/>
      <c r="AT454" s="4"/>
      <c r="AY454" s="4"/>
      <c r="AZ454" s="4"/>
      <c r="BE454" s="4"/>
      <c r="BF454" s="4"/>
      <c r="BK454" s="4"/>
      <c r="BL454" s="4"/>
      <c r="BP454" s="4"/>
      <c r="BZ454" s="4"/>
      <c r="CK454" s="4"/>
      <c r="CV454" s="4"/>
      <c r="DG454" s="4"/>
      <c r="DR454" s="4"/>
      <c r="DV454" s="4"/>
      <c r="EC454" s="4"/>
    </row>
    <row r="455" spans="1:133" ht="12.75" x14ac:dyDescent="0.2">
      <c r="A455" s="11"/>
      <c r="J455" s="10"/>
      <c r="K455" s="4"/>
      <c r="L455" s="4"/>
      <c r="V455" s="4"/>
      <c r="W455" s="4"/>
      <c r="AI455" s="4"/>
      <c r="AJ455" s="4"/>
      <c r="AM455" s="4"/>
      <c r="AN455" s="4"/>
      <c r="AS455" s="4"/>
      <c r="AT455" s="4"/>
      <c r="AY455" s="4"/>
      <c r="AZ455" s="4"/>
      <c r="BE455" s="4"/>
      <c r="BF455" s="4"/>
      <c r="BK455" s="4"/>
      <c r="BL455" s="4"/>
      <c r="BP455" s="4"/>
      <c r="BZ455" s="4"/>
      <c r="CK455" s="4"/>
      <c r="CV455" s="4"/>
      <c r="DG455" s="4"/>
      <c r="DR455" s="4"/>
      <c r="DV455" s="4"/>
      <c r="EC455" s="4"/>
    </row>
    <row r="456" spans="1:133" ht="12.75" x14ac:dyDescent="0.2">
      <c r="A456" s="11"/>
      <c r="J456" s="10"/>
      <c r="K456" s="4"/>
      <c r="L456" s="4"/>
      <c r="V456" s="4"/>
      <c r="W456" s="4"/>
      <c r="AI456" s="4"/>
      <c r="AJ456" s="4"/>
      <c r="AM456" s="4"/>
      <c r="AN456" s="4"/>
      <c r="AS456" s="4"/>
      <c r="AT456" s="4"/>
      <c r="AY456" s="4"/>
      <c r="AZ456" s="4"/>
      <c r="BE456" s="4"/>
      <c r="BF456" s="4"/>
      <c r="BK456" s="4"/>
      <c r="BL456" s="4"/>
      <c r="BP456" s="4"/>
      <c r="BZ456" s="4"/>
      <c r="CK456" s="4"/>
      <c r="CV456" s="4"/>
      <c r="DG456" s="4"/>
      <c r="DR456" s="4"/>
      <c r="DV456" s="4"/>
      <c r="EC456" s="4"/>
    </row>
    <row r="457" spans="1:133" ht="12.75" x14ac:dyDescent="0.2">
      <c r="A457" s="11"/>
      <c r="J457" s="10"/>
      <c r="K457" s="4"/>
      <c r="L457" s="4"/>
      <c r="V457" s="4"/>
      <c r="W457" s="4"/>
      <c r="AI457" s="4"/>
      <c r="AJ457" s="4"/>
      <c r="AM457" s="4"/>
      <c r="AN457" s="4"/>
      <c r="AS457" s="4"/>
      <c r="AT457" s="4"/>
      <c r="AY457" s="4"/>
      <c r="AZ457" s="4"/>
      <c r="BE457" s="4"/>
      <c r="BF457" s="4"/>
      <c r="BK457" s="4"/>
      <c r="BL457" s="4"/>
      <c r="BP457" s="4"/>
      <c r="BZ457" s="4"/>
      <c r="CK457" s="4"/>
      <c r="CV457" s="4"/>
      <c r="DG457" s="4"/>
      <c r="DR457" s="4"/>
      <c r="DV457" s="4"/>
      <c r="EC457" s="4"/>
    </row>
    <row r="458" spans="1:133" ht="12.75" x14ac:dyDescent="0.2">
      <c r="A458" s="11"/>
      <c r="J458" s="10"/>
      <c r="K458" s="4"/>
      <c r="L458" s="4"/>
      <c r="V458" s="4"/>
      <c r="W458" s="4"/>
      <c r="AI458" s="4"/>
      <c r="AJ458" s="4"/>
      <c r="AM458" s="4"/>
      <c r="AN458" s="4"/>
      <c r="AS458" s="4"/>
      <c r="AT458" s="4"/>
      <c r="AY458" s="4"/>
      <c r="AZ458" s="4"/>
      <c r="BE458" s="4"/>
      <c r="BF458" s="4"/>
      <c r="BK458" s="4"/>
      <c r="BL458" s="4"/>
      <c r="BP458" s="4"/>
      <c r="BZ458" s="4"/>
      <c r="CK458" s="4"/>
      <c r="CV458" s="4"/>
      <c r="DG458" s="4"/>
      <c r="DR458" s="4"/>
      <c r="DV458" s="4"/>
      <c r="EC458" s="4"/>
    </row>
    <row r="459" spans="1:133" ht="12.75" x14ac:dyDescent="0.2">
      <c r="A459" s="11"/>
      <c r="J459" s="10"/>
      <c r="K459" s="4"/>
      <c r="L459" s="4"/>
      <c r="V459" s="4"/>
      <c r="W459" s="4"/>
      <c r="AI459" s="4"/>
      <c r="AJ459" s="4"/>
      <c r="AM459" s="4"/>
      <c r="AN459" s="4"/>
      <c r="AS459" s="4"/>
      <c r="AT459" s="4"/>
      <c r="AY459" s="4"/>
      <c r="AZ459" s="4"/>
      <c r="BE459" s="4"/>
      <c r="BF459" s="4"/>
      <c r="BK459" s="4"/>
      <c r="BL459" s="4"/>
      <c r="BP459" s="4"/>
      <c r="BZ459" s="4"/>
      <c r="CK459" s="4"/>
      <c r="CV459" s="4"/>
      <c r="DG459" s="4"/>
      <c r="DR459" s="4"/>
      <c r="DV459" s="4"/>
      <c r="EC459" s="4"/>
    </row>
    <row r="460" spans="1:133" ht="12.75" x14ac:dyDescent="0.2">
      <c r="A460" s="11"/>
      <c r="J460" s="10"/>
      <c r="K460" s="4"/>
      <c r="L460" s="4"/>
      <c r="V460" s="4"/>
      <c r="W460" s="4"/>
      <c r="AI460" s="4"/>
      <c r="AJ460" s="4"/>
      <c r="AM460" s="4"/>
      <c r="AN460" s="4"/>
      <c r="AS460" s="4"/>
      <c r="AT460" s="4"/>
      <c r="AY460" s="4"/>
      <c r="AZ460" s="4"/>
      <c r="BE460" s="4"/>
      <c r="BF460" s="4"/>
      <c r="BK460" s="4"/>
      <c r="BL460" s="4"/>
      <c r="BP460" s="4"/>
      <c r="BZ460" s="4"/>
      <c r="CK460" s="4"/>
      <c r="CV460" s="4"/>
      <c r="DG460" s="4"/>
      <c r="DR460" s="4"/>
      <c r="DV460" s="4"/>
      <c r="EC460" s="4"/>
    </row>
    <row r="461" spans="1:133" ht="12.75" x14ac:dyDescent="0.2">
      <c r="A461" s="11"/>
      <c r="J461" s="10"/>
      <c r="K461" s="4"/>
      <c r="L461" s="4"/>
      <c r="V461" s="4"/>
      <c r="W461" s="4"/>
      <c r="AI461" s="4"/>
      <c r="AJ461" s="4"/>
      <c r="AM461" s="4"/>
      <c r="AN461" s="4"/>
      <c r="AS461" s="4"/>
      <c r="AT461" s="4"/>
      <c r="AY461" s="4"/>
      <c r="AZ461" s="4"/>
      <c r="BE461" s="4"/>
      <c r="BF461" s="4"/>
      <c r="BK461" s="4"/>
      <c r="BL461" s="4"/>
      <c r="BP461" s="4"/>
      <c r="BZ461" s="4"/>
      <c r="CK461" s="4"/>
      <c r="CV461" s="4"/>
      <c r="DG461" s="4"/>
      <c r="DR461" s="4"/>
      <c r="DV461" s="4"/>
      <c r="EC461" s="4"/>
    </row>
    <row r="462" spans="1:133" ht="12.75" x14ac:dyDescent="0.2">
      <c r="A462" s="11"/>
      <c r="J462" s="10"/>
      <c r="K462" s="4"/>
      <c r="L462" s="4"/>
      <c r="V462" s="4"/>
      <c r="W462" s="4"/>
      <c r="AI462" s="4"/>
      <c r="AJ462" s="4"/>
      <c r="AM462" s="4"/>
      <c r="AN462" s="4"/>
      <c r="AS462" s="4"/>
      <c r="AT462" s="4"/>
      <c r="AY462" s="4"/>
      <c r="AZ462" s="4"/>
      <c r="BE462" s="4"/>
      <c r="BF462" s="4"/>
      <c r="BK462" s="4"/>
      <c r="BL462" s="4"/>
      <c r="BP462" s="4"/>
      <c r="BZ462" s="4"/>
      <c r="CK462" s="4"/>
      <c r="CV462" s="4"/>
      <c r="DG462" s="4"/>
      <c r="DR462" s="4"/>
      <c r="DV462" s="4"/>
      <c r="EC462" s="4"/>
    </row>
    <row r="463" spans="1:133" ht="12.75" x14ac:dyDescent="0.2">
      <c r="A463" s="11"/>
      <c r="J463" s="10"/>
      <c r="K463" s="4"/>
      <c r="L463" s="4"/>
      <c r="V463" s="4"/>
      <c r="W463" s="4"/>
      <c r="AI463" s="4"/>
      <c r="AJ463" s="4"/>
      <c r="AM463" s="4"/>
      <c r="AN463" s="4"/>
      <c r="AS463" s="4"/>
      <c r="AT463" s="4"/>
      <c r="AY463" s="4"/>
      <c r="AZ463" s="4"/>
      <c r="BE463" s="4"/>
      <c r="BF463" s="4"/>
      <c r="BK463" s="4"/>
      <c r="BL463" s="4"/>
      <c r="BP463" s="4"/>
      <c r="BZ463" s="4"/>
      <c r="CK463" s="4"/>
      <c r="CV463" s="4"/>
      <c r="DG463" s="4"/>
      <c r="DR463" s="4"/>
      <c r="DV463" s="4"/>
      <c r="EC463" s="4"/>
    </row>
    <row r="464" spans="1:133" ht="12.75" x14ac:dyDescent="0.2">
      <c r="A464" s="11"/>
      <c r="J464" s="10"/>
      <c r="K464" s="4"/>
      <c r="L464" s="4"/>
      <c r="V464" s="4"/>
      <c r="W464" s="4"/>
      <c r="AI464" s="4"/>
      <c r="AJ464" s="4"/>
      <c r="AM464" s="4"/>
      <c r="AN464" s="4"/>
      <c r="AS464" s="4"/>
      <c r="AT464" s="4"/>
      <c r="AY464" s="4"/>
      <c r="AZ464" s="4"/>
      <c r="BE464" s="4"/>
      <c r="BF464" s="4"/>
      <c r="BK464" s="4"/>
      <c r="BL464" s="4"/>
      <c r="BP464" s="4"/>
      <c r="BZ464" s="4"/>
      <c r="CK464" s="4"/>
      <c r="CV464" s="4"/>
      <c r="DG464" s="4"/>
      <c r="DR464" s="4"/>
      <c r="DV464" s="4"/>
      <c r="EC464" s="4"/>
    </row>
    <row r="465" spans="1:133" ht="12.75" x14ac:dyDescent="0.2">
      <c r="A465" s="11"/>
      <c r="J465" s="10"/>
      <c r="K465" s="4"/>
      <c r="L465" s="4"/>
      <c r="V465" s="4"/>
      <c r="W465" s="4"/>
      <c r="AI465" s="4"/>
      <c r="AJ465" s="4"/>
      <c r="AM465" s="4"/>
      <c r="AN465" s="4"/>
      <c r="AS465" s="4"/>
      <c r="AT465" s="4"/>
      <c r="AY465" s="4"/>
      <c r="AZ465" s="4"/>
      <c r="BE465" s="4"/>
      <c r="BF465" s="4"/>
      <c r="BK465" s="4"/>
      <c r="BL465" s="4"/>
      <c r="BP465" s="4"/>
      <c r="BZ465" s="4"/>
      <c r="CK465" s="4"/>
      <c r="CV465" s="4"/>
      <c r="DG465" s="4"/>
      <c r="DR465" s="4"/>
      <c r="DV465" s="4"/>
      <c r="EC465" s="4"/>
    </row>
    <row r="466" spans="1:133" ht="12.75" x14ac:dyDescent="0.2">
      <c r="A466" s="11"/>
      <c r="J466" s="10"/>
      <c r="K466" s="4"/>
      <c r="L466" s="4"/>
      <c r="V466" s="4"/>
      <c r="W466" s="4"/>
      <c r="AI466" s="4"/>
      <c r="AJ466" s="4"/>
      <c r="AM466" s="4"/>
      <c r="AN466" s="4"/>
      <c r="AS466" s="4"/>
      <c r="AT466" s="4"/>
      <c r="AY466" s="4"/>
      <c r="AZ466" s="4"/>
      <c r="BE466" s="4"/>
      <c r="BF466" s="4"/>
      <c r="BK466" s="4"/>
      <c r="BL466" s="4"/>
      <c r="BP466" s="4"/>
      <c r="BZ466" s="4"/>
      <c r="CK466" s="4"/>
      <c r="CV466" s="4"/>
      <c r="DG466" s="4"/>
      <c r="DR466" s="4"/>
      <c r="DV466" s="4"/>
      <c r="EC466" s="4"/>
    </row>
    <row r="467" spans="1:133" ht="12.75" x14ac:dyDescent="0.2">
      <c r="A467" s="11"/>
      <c r="J467" s="10"/>
      <c r="K467" s="4"/>
      <c r="L467" s="4"/>
      <c r="V467" s="4"/>
      <c r="W467" s="4"/>
      <c r="AI467" s="4"/>
      <c r="AJ467" s="4"/>
      <c r="AM467" s="4"/>
      <c r="AN467" s="4"/>
      <c r="AS467" s="4"/>
      <c r="AT467" s="4"/>
      <c r="AY467" s="4"/>
      <c r="AZ467" s="4"/>
      <c r="BE467" s="4"/>
      <c r="BF467" s="4"/>
      <c r="BK467" s="4"/>
      <c r="BL467" s="4"/>
      <c r="BP467" s="4"/>
      <c r="BZ467" s="4"/>
      <c r="CK467" s="4"/>
      <c r="CV467" s="4"/>
      <c r="DG467" s="4"/>
      <c r="DR467" s="4"/>
      <c r="DV467" s="4"/>
      <c r="EC467" s="4"/>
    </row>
    <row r="468" spans="1:133" ht="12.75" x14ac:dyDescent="0.2">
      <c r="A468" s="11"/>
      <c r="J468" s="10"/>
      <c r="K468" s="4"/>
      <c r="L468" s="4"/>
      <c r="V468" s="4"/>
      <c r="W468" s="4"/>
      <c r="AI468" s="4"/>
      <c r="AJ468" s="4"/>
      <c r="AM468" s="4"/>
      <c r="AN468" s="4"/>
      <c r="AS468" s="4"/>
      <c r="AT468" s="4"/>
      <c r="AY468" s="4"/>
      <c r="AZ468" s="4"/>
      <c r="BE468" s="4"/>
      <c r="BF468" s="4"/>
      <c r="BK468" s="4"/>
      <c r="BL468" s="4"/>
      <c r="BP468" s="4"/>
      <c r="BZ468" s="4"/>
      <c r="CK468" s="4"/>
      <c r="CV468" s="4"/>
      <c r="DG468" s="4"/>
      <c r="DR468" s="4"/>
      <c r="DV468" s="4"/>
      <c r="EC468" s="4"/>
    </row>
    <row r="469" spans="1:133" ht="12.75" x14ac:dyDescent="0.2">
      <c r="A469" s="11"/>
      <c r="J469" s="10"/>
      <c r="K469" s="4"/>
      <c r="L469" s="4"/>
      <c r="V469" s="4"/>
      <c r="W469" s="4"/>
      <c r="AI469" s="4"/>
      <c r="AJ469" s="4"/>
      <c r="AM469" s="4"/>
      <c r="AN469" s="4"/>
      <c r="AS469" s="4"/>
      <c r="AT469" s="4"/>
      <c r="AY469" s="4"/>
      <c r="AZ469" s="4"/>
      <c r="BE469" s="4"/>
      <c r="BF469" s="4"/>
      <c r="BK469" s="4"/>
      <c r="BL469" s="4"/>
      <c r="BP469" s="4"/>
      <c r="BZ469" s="4"/>
      <c r="CK469" s="4"/>
      <c r="CV469" s="4"/>
      <c r="DG469" s="4"/>
      <c r="DR469" s="4"/>
      <c r="DV469" s="4"/>
      <c r="EC469" s="4"/>
    </row>
    <row r="470" spans="1:133" ht="12.75" x14ac:dyDescent="0.2">
      <c r="A470" s="11"/>
      <c r="J470" s="10"/>
      <c r="K470" s="4"/>
      <c r="L470" s="4"/>
      <c r="V470" s="4"/>
      <c r="W470" s="4"/>
      <c r="AI470" s="4"/>
      <c r="AJ470" s="4"/>
      <c r="AM470" s="4"/>
      <c r="AN470" s="4"/>
      <c r="AS470" s="4"/>
      <c r="AT470" s="4"/>
      <c r="AY470" s="4"/>
      <c r="AZ470" s="4"/>
      <c r="BE470" s="4"/>
      <c r="BF470" s="4"/>
      <c r="BK470" s="4"/>
      <c r="BL470" s="4"/>
      <c r="BP470" s="4"/>
      <c r="BZ470" s="4"/>
      <c r="CK470" s="4"/>
      <c r="CV470" s="4"/>
      <c r="DG470" s="4"/>
      <c r="DR470" s="4"/>
      <c r="DV470" s="4"/>
      <c r="EC470" s="4"/>
    </row>
    <row r="471" spans="1:133" ht="12.75" x14ac:dyDescent="0.2">
      <c r="A471" s="11"/>
      <c r="J471" s="10"/>
      <c r="K471" s="4"/>
      <c r="L471" s="4"/>
      <c r="V471" s="4"/>
      <c r="W471" s="4"/>
      <c r="AI471" s="4"/>
      <c r="AJ471" s="4"/>
      <c r="AM471" s="4"/>
      <c r="AN471" s="4"/>
      <c r="AS471" s="4"/>
      <c r="AT471" s="4"/>
      <c r="AY471" s="4"/>
      <c r="AZ471" s="4"/>
      <c r="BE471" s="4"/>
      <c r="BF471" s="4"/>
      <c r="BK471" s="4"/>
      <c r="BL471" s="4"/>
      <c r="BP471" s="4"/>
      <c r="BZ471" s="4"/>
      <c r="CK471" s="4"/>
      <c r="CV471" s="4"/>
      <c r="DG471" s="4"/>
      <c r="DR471" s="4"/>
      <c r="DV471" s="4"/>
      <c r="EC471" s="4"/>
    </row>
    <row r="472" spans="1:133" ht="12.75" x14ac:dyDescent="0.2">
      <c r="A472" s="11"/>
      <c r="J472" s="10"/>
      <c r="K472" s="4"/>
      <c r="L472" s="4"/>
      <c r="V472" s="4"/>
      <c r="W472" s="4"/>
      <c r="AI472" s="4"/>
      <c r="AJ472" s="4"/>
      <c r="AM472" s="4"/>
      <c r="AN472" s="4"/>
      <c r="AS472" s="4"/>
      <c r="AT472" s="4"/>
      <c r="AY472" s="4"/>
      <c r="AZ472" s="4"/>
      <c r="BE472" s="4"/>
      <c r="BF472" s="4"/>
      <c r="BK472" s="4"/>
      <c r="BL472" s="4"/>
      <c r="BP472" s="4"/>
      <c r="BZ472" s="4"/>
      <c r="CK472" s="4"/>
      <c r="CV472" s="4"/>
      <c r="DG472" s="4"/>
      <c r="DR472" s="4"/>
      <c r="DV472" s="4"/>
      <c r="EC472" s="4"/>
    </row>
    <row r="473" spans="1:133" ht="12.75" x14ac:dyDescent="0.2">
      <c r="A473" s="11"/>
      <c r="J473" s="10"/>
      <c r="K473" s="4"/>
      <c r="L473" s="4"/>
      <c r="V473" s="4"/>
      <c r="W473" s="4"/>
      <c r="AI473" s="4"/>
      <c r="AJ473" s="4"/>
      <c r="AM473" s="4"/>
      <c r="AN473" s="4"/>
      <c r="AS473" s="4"/>
      <c r="AT473" s="4"/>
      <c r="AY473" s="4"/>
      <c r="AZ473" s="4"/>
      <c r="BE473" s="4"/>
      <c r="BF473" s="4"/>
      <c r="BK473" s="4"/>
      <c r="BL473" s="4"/>
      <c r="BP473" s="4"/>
      <c r="BZ473" s="4"/>
      <c r="CK473" s="4"/>
      <c r="CV473" s="4"/>
      <c r="DG473" s="4"/>
      <c r="DR473" s="4"/>
      <c r="DV473" s="4"/>
      <c r="EC473" s="4"/>
    </row>
    <row r="474" spans="1:133" ht="12.75" x14ac:dyDescent="0.2">
      <c r="A474" s="11"/>
      <c r="J474" s="10"/>
      <c r="K474" s="4"/>
      <c r="L474" s="4"/>
      <c r="V474" s="4"/>
      <c r="W474" s="4"/>
      <c r="AI474" s="4"/>
      <c r="AJ474" s="4"/>
      <c r="AM474" s="4"/>
      <c r="AN474" s="4"/>
      <c r="AS474" s="4"/>
      <c r="AT474" s="4"/>
      <c r="AY474" s="4"/>
      <c r="AZ474" s="4"/>
      <c r="BE474" s="4"/>
      <c r="BF474" s="4"/>
      <c r="BK474" s="4"/>
      <c r="BL474" s="4"/>
      <c r="BP474" s="4"/>
      <c r="BZ474" s="4"/>
      <c r="CK474" s="4"/>
      <c r="CV474" s="4"/>
      <c r="DG474" s="4"/>
      <c r="DR474" s="4"/>
      <c r="DV474" s="4"/>
      <c r="EC474" s="4"/>
    </row>
    <row r="475" spans="1:133" ht="12.75" x14ac:dyDescent="0.2">
      <c r="A475" s="11"/>
      <c r="J475" s="10"/>
      <c r="K475" s="4"/>
      <c r="L475" s="4"/>
      <c r="V475" s="4"/>
      <c r="W475" s="4"/>
      <c r="AI475" s="4"/>
      <c r="AJ475" s="4"/>
      <c r="AM475" s="4"/>
      <c r="AN475" s="4"/>
      <c r="AS475" s="4"/>
      <c r="AT475" s="4"/>
      <c r="AY475" s="4"/>
      <c r="AZ475" s="4"/>
      <c r="BE475" s="4"/>
      <c r="BF475" s="4"/>
      <c r="BK475" s="4"/>
      <c r="BL475" s="4"/>
      <c r="BP475" s="4"/>
      <c r="BZ475" s="4"/>
      <c r="CK475" s="4"/>
      <c r="CV475" s="4"/>
      <c r="DG475" s="4"/>
      <c r="DR475" s="4"/>
      <c r="DV475" s="4"/>
      <c r="EC475" s="4"/>
    </row>
    <row r="476" spans="1:133" ht="12.75" x14ac:dyDescent="0.2">
      <c r="A476" s="11"/>
      <c r="J476" s="10"/>
      <c r="K476" s="4"/>
      <c r="L476" s="4"/>
      <c r="V476" s="4"/>
      <c r="W476" s="4"/>
      <c r="AI476" s="4"/>
      <c r="AJ476" s="4"/>
      <c r="AM476" s="4"/>
      <c r="AN476" s="4"/>
      <c r="AS476" s="4"/>
      <c r="AT476" s="4"/>
      <c r="AY476" s="4"/>
      <c r="AZ476" s="4"/>
      <c r="BE476" s="4"/>
      <c r="BF476" s="4"/>
      <c r="BK476" s="4"/>
      <c r="BL476" s="4"/>
      <c r="BP476" s="4"/>
      <c r="BZ476" s="4"/>
      <c r="CK476" s="4"/>
      <c r="CV476" s="4"/>
      <c r="DG476" s="4"/>
      <c r="DR476" s="4"/>
      <c r="DV476" s="4"/>
      <c r="EC476" s="4"/>
    </row>
    <row r="477" spans="1:133" ht="12.75" x14ac:dyDescent="0.2">
      <c r="A477" s="11"/>
      <c r="J477" s="10"/>
      <c r="K477" s="4"/>
      <c r="L477" s="4"/>
      <c r="V477" s="4"/>
      <c r="W477" s="4"/>
      <c r="AI477" s="4"/>
      <c r="AJ477" s="4"/>
      <c r="AM477" s="4"/>
      <c r="AN477" s="4"/>
      <c r="AS477" s="4"/>
      <c r="AT477" s="4"/>
      <c r="AY477" s="4"/>
      <c r="AZ477" s="4"/>
      <c r="BE477" s="4"/>
      <c r="BF477" s="4"/>
      <c r="BK477" s="4"/>
      <c r="BL477" s="4"/>
      <c r="BP477" s="4"/>
      <c r="BZ477" s="4"/>
      <c r="CK477" s="4"/>
      <c r="CV477" s="4"/>
      <c r="DG477" s="4"/>
      <c r="DR477" s="4"/>
      <c r="DV477" s="4"/>
      <c r="EC477" s="4"/>
    </row>
    <row r="478" spans="1:133" ht="12.75" x14ac:dyDescent="0.2">
      <c r="A478" s="11"/>
      <c r="J478" s="10"/>
      <c r="K478" s="4"/>
      <c r="L478" s="4"/>
      <c r="V478" s="4"/>
      <c r="W478" s="4"/>
      <c r="AI478" s="4"/>
      <c r="AJ478" s="4"/>
      <c r="AM478" s="4"/>
      <c r="AN478" s="4"/>
      <c r="AS478" s="4"/>
      <c r="AT478" s="4"/>
      <c r="AY478" s="4"/>
      <c r="AZ478" s="4"/>
      <c r="BE478" s="4"/>
      <c r="BF478" s="4"/>
      <c r="BK478" s="4"/>
      <c r="BL478" s="4"/>
      <c r="BP478" s="4"/>
      <c r="BZ478" s="4"/>
      <c r="CK478" s="4"/>
      <c r="CV478" s="4"/>
      <c r="DG478" s="4"/>
      <c r="DR478" s="4"/>
      <c r="DV478" s="4"/>
      <c r="EC478" s="4"/>
    </row>
    <row r="479" spans="1:133" ht="12.75" x14ac:dyDescent="0.2">
      <c r="A479" s="11"/>
      <c r="J479" s="10"/>
      <c r="K479" s="4"/>
      <c r="L479" s="4"/>
      <c r="V479" s="4"/>
      <c r="W479" s="4"/>
      <c r="AI479" s="4"/>
      <c r="AJ479" s="4"/>
      <c r="AM479" s="4"/>
      <c r="AN479" s="4"/>
      <c r="AS479" s="4"/>
      <c r="AT479" s="4"/>
      <c r="AY479" s="4"/>
      <c r="AZ479" s="4"/>
      <c r="BE479" s="4"/>
      <c r="BF479" s="4"/>
      <c r="BK479" s="4"/>
      <c r="BL479" s="4"/>
      <c r="BP479" s="4"/>
      <c r="BZ479" s="4"/>
      <c r="CK479" s="4"/>
      <c r="CV479" s="4"/>
      <c r="DG479" s="4"/>
      <c r="DR479" s="4"/>
      <c r="DV479" s="4"/>
      <c r="EC479" s="4"/>
    </row>
    <row r="480" spans="1:133" ht="12.75" x14ac:dyDescent="0.2">
      <c r="A480" s="11"/>
      <c r="J480" s="10"/>
      <c r="K480" s="4"/>
      <c r="L480" s="4"/>
      <c r="V480" s="4"/>
      <c r="W480" s="4"/>
      <c r="AI480" s="4"/>
      <c r="AJ480" s="4"/>
      <c r="AM480" s="4"/>
      <c r="AN480" s="4"/>
      <c r="AS480" s="4"/>
      <c r="AT480" s="4"/>
      <c r="AY480" s="4"/>
      <c r="AZ480" s="4"/>
      <c r="BE480" s="4"/>
      <c r="BF480" s="4"/>
      <c r="BK480" s="4"/>
      <c r="BL480" s="4"/>
      <c r="BP480" s="4"/>
      <c r="BZ480" s="4"/>
      <c r="CK480" s="4"/>
      <c r="CV480" s="4"/>
      <c r="DG480" s="4"/>
      <c r="DR480" s="4"/>
      <c r="DV480" s="4"/>
      <c r="EC480" s="4"/>
    </row>
    <row r="481" spans="1:133" ht="12.75" x14ac:dyDescent="0.2">
      <c r="A481" s="11"/>
      <c r="J481" s="10"/>
      <c r="K481" s="4"/>
      <c r="L481" s="4"/>
      <c r="V481" s="4"/>
      <c r="W481" s="4"/>
      <c r="AI481" s="4"/>
      <c r="AJ481" s="4"/>
      <c r="AM481" s="4"/>
      <c r="AN481" s="4"/>
      <c r="AS481" s="4"/>
      <c r="AT481" s="4"/>
      <c r="AY481" s="4"/>
      <c r="AZ481" s="4"/>
      <c r="BE481" s="4"/>
      <c r="BF481" s="4"/>
      <c r="BK481" s="4"/>
      <c r="BL481" s="4"/>
      <c r="BP481" s="4"/>
      <c r="BZ481" s="4"/>
      <c r="CK481" s="4"/>
      <c r="CV481" s="4"/>
      <c r="DG481" s="4"/>
      <c r="DR481" s="4"/>
      <c r="DV481" s="4"/>
      <c r="EC481" s="4"/>
    </row>
    <row r="482" spans="1:133" ht="12.75" x14ac:dyDescent="0.2">
      <c r="A482" s="11"/>
      <c r="J482" s="10"/>
      <c r="K482" s="4"/>
      <c r="L482" s="4"/>
      <c r="V482" s="4"/>
      <c r="W482" s="4"/>
      <c r="AI482" s="4"/>
      <c r="AJ482" s="4"/>
      <c r="AM482" s="4"/>
      <c r="AN482" s="4"/>
      <c r="AS482" s="4"/>
      <c r="AT482" s="4"/>
      <c r="AY482" s="4"/>
      <c r="AZ482" s="4"/>
      <c r="BE482" s="4"/>
      <c r="BF482" s="4"/>
      <c r="BK482" s="4"/>
      <c r="BL482" s="4"/>
      <c r="BP482" s="4"/>
      <c r="BZ482" s="4"/>
      <c r="CK482" s="4"/>
      <c r="CV482" s="4"/>
      <c r="DG482" s="4"/>
      <c r="DR482" s="4"/>
      <c r="DV482" s="4"/>
      <c r="EC482" s="4"/>
    </row>
    <row r="483" spans="1:133" ht="12.75" x14ac:dyDescent="0.2">
      <c r="A483" s="11"/>
      <c r="J483" s="10"/>
      <c r="K483" s="4"/>
      <c r="L483" s="4"/>
      <c r="V483" s="4"/>
      <c r="W483" s="4"/>
      <c r="AI483" s="4"/>
      <c r="AJ483" s="4"/>
      <c r="AM483" s="4"/>
      <c r="AN483" s="4"/>
      <c r="AS483" s="4"/>
      <c r="AT483" s="4"/>
      <c r="AY483" s="4"/>
      <c r="AZ483" s="4"/>
      <c r="BE483" s="4"/>
      <c r="BF483" s="4"/>
      <c r="BK483" s="4"/>
      <c r="BL483" s="4"/>
      <c r="BP483" s="4"/>
      <c r="BZ483" s="4"/>
      <c r="CK483" s="4"/>
      <c r="CV483" s="4"/>
      <c r="DG483" s="4"/>
      <c r="DR483" s="4"/>
      <c r="DV483" s="4"/>
      <c r="EC483" s="4"/>
    </row>
    <row r="484" spans="1:133" ht="12.75" x14ac:dyDescent="0.2">
      <c r="A484" s="11"/>
      <c r="J484" s="10"/>
      <c r="K484" s="4"/>
      <c r="L484" s="4"/>
      <c r="V484" s="4"/>
      <c r="W484" s="4"/>
      <c r="AI484" s="4"/>
      <c r="AJ484" s="4"/>
      <c r="AM484" s="4"/>
      <c r="AN484" s="4"/>
      <c r="AS484" s="4"/>
      <c r="AT484" s="4"/>
      <c r="AY484" s="4"/>
      <c r="AZ484" s="4"/>
      <c r="BE484" s="4"/>
      <c r="BF484" s="4"/>
      <c r="BK484" s="4"/>
      <c r="BL484" s="4"/>
      <c r="BP484" s="4"/>
      <c r="BZ484" s="4"/>
      <c r="CK484" s="4"/>
      <c r="CV484" s="4"/>
      <c r="DG484" s="4"/>
      <c r="DR484" s="4"/>
      <c r="DV484" s="4"/>
      <c r="EC484" s="4"/>
    </row>
    <row r="485" spans="1:133" ht="12.75" x14ac:dyDescent="0.2">
      <c r="A485" s="11"/>
      <c r="J485" s="10"/>
      <c r="K485" s="4"/>
      <c r="L485" s="4"/>
      <c r="V485" s="4"/>
      <c r="W485" s="4"/>
      <c r="AI485" s="4"/>
      <c r="AJ485" s="4"/>
      <c r="AM485" s="4"/>
      <c r="AN485" s="4"/>
      <c r="AS485" s="4"/>
      <c r="AT485" s="4"/>
      <c r="AY485" s="4"/>
      <c r="AZ485" s="4"/>
      <c r="BE485" s="4"/>
      <c r="BF485" s="4"/>
      <c r="BK485" s="4"/>
      <c r="BL485" s="4"/>
      <c r="BP485" s="4"/>
      <c r="BZ485" s="4"/>
      <c r="CK485" s="4"/>
      <c r="CV485" s="4"/>
      <c r="DG485" s="4"/>
      <c r="DR485" s="4"/>
      <c r="DV485" s="4"/>
      <c r="EC485" s="4"/>
    </row>
    <row r="486" spans="1:133" ht="12.75" x14ac:dyDescent="0.2">
      <c r="A486" s="11"/>
      <c r="J486" s="10"/>
      <c r="K486" s="4"/>
      <c r="L486" s="4"/>
      <c r="V486" s="4"/>
      <c r="W486" s="4"/>
      <c r="AI486" s="4"/>
      <c r="AJ486" s="4"/>
      <c r="AM486" s="4"/>
      <c r="AN486" s="4"/>
      <c r="AS486" s="4"/>
      <c r="AT486" s="4"/>
      <c r="AY486" s="4"/>
      <c r="AZ486" s="4"/>
      <c r="BE486" s="4"/>
      <c r="BF486" s="4"/>
      <c r="BK486" s="4"/>
      <c r="BL486" s="4"/>
      <c r="BP486" s="4"/>
      <c r="BZ486" s="4"/>
      <c r="CK486" s="4"/>
      <c r="CV486" s="4"/>
      <c r="DG486" s="4"/>
      <c r="DR486" s="4"/>
      <c r="DV486" s="4"/>
      <c r="EC486" s="4"/>
    </row>
    <row r="487" spans="1:133" ht="12.75" x14ac:dyDescent="0.2">
      <c r="A487" s="11"/>
      <c r="J487" s="10"/>
      <c r="K487" s="4"/>
      <c r="L487" s="4"/>
      <c r="V487" s="4"/>
      <c r="W487" s="4"/>
      <c r="AI487" s="4"/>
      <c r="AJ487" s="4"/>
      <c r="AM487" s="4"/>
      <c r="AN487" s="4"/>
      <c r="AS487" s="4"/>
      <c r="AT487" s="4"/>
      <c r="AY487" s="4"/>
      <c r="AZ487" s="4"/>
      <c r="BE487" s="4"/>
      <c r="BF487" s="4"/>
      <c r="BK487" s="4"/>
      <c r="BL487" s="4"/>
      <c r="BP487" s="4"/>
      <c r="BZ487" s="4"/>
      <c r="CK487" s="4"/>
      <c r="CV487" s="4"/>
      <c r="DG487" s="4"/>
      <c r="DR487" s="4"/>
      <c r="DV487" s="4"/>
      <c r="EC487" s="4"/>
    </row>
    <row r="488" spans="1:133" ht="12.75" x14ac:dyDescent="0.2">
      <c r="A488" s="11"/>
      <c r="J488" s="10"/>
      <c r="K488" s="4"/>
      <c r="L488" s="4"/>
      <c r="V488" s="4"/>
      <c r="W488" s="4"/>
      <c r="AI488" s="4"/>
      <c r="AJ488" s="4"/>
      <c r="AM488" s="4"/>
      <c r="AN488" s="4"/>
      <c r="AS488" s="4"/>
      <c r="AT488" s="4"/>
      <c r="AY488" s="4"/>
      <c r="AZ488" s="4"/>
      <c r="BE488" s="4"/>
      <c r="BF488" s="4"/>
      <c r="BK488" s="4"/>
      <c r="BL488" s="4"/>
      <c r="BP488" s="4"/>
      <c r="BZ488" s="4"/>
      <c r="CK488" s="4"/>
      <c r="CV488" s="4"/>
      <c r="DG488" s="4"/>
      <c r="DR488" s="4"/>
      <c r="DV488" s="4"/>
      <c r="EC488" s="4"/>
    </row>
    <row r="489" spans="1:133" ht="12.75" x14ac:dyDescent="0.2">
      <c r="A489" s="11"/>
      <c r="J489" s="10"/>
      <c r="K489" s="4"/>
      <c r="L489" s="4"/>
      <c r="V489" s="4"/>
      <c r="W489" s="4"/>
      <c r="AI489" s="4"/>
      <c r="AJ489" s="4"/>
      <c r="AM489" s="4"/>
      <c r="AN489" s="4"/>
      <c r="AS489" s="4"/>
      <c r="AT489" s="4"/>
      <c r="AY489" s="4"/>
      <c r="AZ489" s="4"/>
      <c r="BE489" s="4"/>
      <c r="BF489" s="4"/>
      <c r="BK489" s="4"/>
      <c r="BL489" s="4"/>
      <c r="BP489" s="4"/>
      <c r="BZ489" s="4"/>
      <c r="CK489" s="4"/>
      <c r="CV489" s="4"/>
      <c r="DG489" s="4"/>
      <c r="DR489" s="4"/>
      <c r="DV489" s="4"/>
      <c r="EC489" s="4"/>
    </row>
    <row r="490" spans="1:133" ht="12.75" x14ac:dyDescent="0.2">
      <c r="A490" s="11"/>
      <c r="J490" s="10"/>
      <c r="K490" s="4"/>
      <c r="L490" s="4"/>
      <c r="V490" s="4"/>
      <c r="W490" s="4"/>
      <c r="AI490" s="4"/>
      <c r="AJ490" s="4"/>
      <c r="AM490" s="4"/>
      <c r="AN490" s="4"/>
      <c r="AS490" s="4"/>
      <c r="AT490" s="4"/>
      <c r="AY490" s="4"/>
      <c r="AZ490" s="4"/>
      <c r="BE490" s="4"/>
      <c r="BF490" s="4"/>
      <c r="BK490" s="4"/>
      <c r="BL490" s="4"/>
      <c r="BP490" s="4"/>
      <c r="BZ490" s="4"/>
      <c r="CK490" s="4"/>
      <c r="CV490" s="4"/>
      <c r="DG490" s="4"/>
      <c r="DR490" s="4"/>
      <c r="DV490" s="4"/>
      <c r="EC490" s="4"/>
    </row>
    <row r="491" spans="1:133" ht="12.75" x14ac:dyDescent="0.2">
      <c r="A491" s="11"/>
      <c r="J491" s="10"/>
      <c r="K491" s="4"/>
      <c r="L491" s="4"/>
      <c r="V491" s="4"/>
      <c r="W491" s="4"/>
      <c r="AI491" s="4"/>
      <c r="AJ491" s="4"/>
      <c r="AM491" s="4"/>
      <c r="AN491" s="4"/>
      <c r="AS491" s="4"/>
      <c r="AT491" s="4"/>
      <c r="AY491" s="4"/>
      <c r="AZ491" s="4"/>
      <c r="BE491" s="4"/>
      <c r="BF491" s="4"/>
      <c r="BK491" s="4"/>
      <c r="BL491" s="4"/>
      <c r="BP491" s="4"/>
      <c r="BZ491" s="4"/>
      <c r="CK491" s="4"/>
      <c r="CV491" s="4"/>
      <c r="DG491" s="4"/>
      <c r="DR491" s="4"/>
      <c r="DV491" s="4"/>
      <c r="EC491" s="4"/>
    </row>
    <row r="492" spans="1:133" ht="12.75" x14ac:dyDescent="0.2">
      <c r="A492" s="11"/>
      <c r="J492" s="10"/>
      <c r="K492" s="4"/>
      <c r="L492" s="4"/>
      <c r="V492" s="4"/>
      <c r="W492" s="4"/>
      <c r="AI492" s="4"/>
      <c r="AJ492" s="4"/>
      <c r="AM492" s="4"/>
      <c r="AN492" s="4"/>
      <c r="AS492" s="4"/>
      <c r="AT492" s="4"/>
      <c r="AY492" s="4"/>
      <c r="AZ492" s="4"/>
      <c r="BE492" s="4"/>
      <c r="BF492" s="4"/>
      <c r="BK492" s="4"/>
      <c r="BL492" s="4"/>
      <c r="BP492" s="4"/>
      <c r="BZ492" s="4"/>
      <c r="CK492" s="4"/>
      <c r="CV492" s="4"/>
      <c r="DG492" s="4"/>
      <c r="DR492" s="4"/>
      <c r="DV492" s="4"/>
      <c r="EC492" s="4"/>
    </row>
    <row r="493" spans="1:133" ht="12.75" x14ac:dyDescent="0.2">
      <c r="A493" s="11"/>
      <c r="J493" s="10"/>
      <c r="K493" s="4"/>
      <c r="L493" s="4"/>
      <c r="V493" s="4"/>
      <c r="W493" s="4"/>
      <c r="AI493" s="4"/>
      <c r="AJ493" s="4"/>
      <c r="AM493" s="4"/>
      <c r="AN493" s="4"/>
      <c r="AS493" s="4"/>
      <c r="AT493" s="4"/>
      <c r="AY493" s="4"/>
      <c r="AZ493" s="4"/>
      <c r="BE493" s="4"/>
      <c r="BF493" s="4"/>
      <c r="BK493" s="4"/>
      <c r="BL493" s="4"/>
      <c r="BP493" s="4"/>
      <c r="BZ493" s="4"/>
      <c r="CK493" s="4"/>
      <c r="CV493" s="4"/>
      <c r="DG493" s="4"/>
      <c r="DR493" s="4"/>
      <c r="DV493" s="4"/>
      <c r="EC493" s="4"/>
    </row>
    <row r="494" spans="1:133" ht="12.75" x14ac:dyDescent="0.2">
      <c r="A494" s="11"/>
      <c r="J494" s="10"/>
      <c r="K494" s="4"/>
      <c r="L494" s="4"/>
      <c r="V494" s="4"/>
      <c r="W494" s="4"/>
      <c r="AI494" s="4"/>
      <c r="AJ494" s="4"/>
      <c r="AM494" s="4"/>
      <c r="AN494" s="4"/>
      <c r="AS494" s="4"/>
      <c r="AT494" s="4"/>
      <c r="AY494" s="4"/>
      <c r="AZ494" s="4"/>
      <c r="BE494" s="4"/>
      <c r="BF494" s="4"/>
      <c r="BK494" s="4"/>
      <c r="BL494" s="4"/>
      <c r="BP494" s="4"/>
      <c r="BZ494" s="4"/>
      <c r="CK494" s="4"/>
      <c r="CV494" s="4"/>
      <c r="DG494" s="4"/>
      <c r="DR494" s="4"/>
      <c r="DV494" s="4"/>
      <c r="EC494" s="4"/>
    </row>
    <row r="495" spans="1:133" ht="12.75" x14ac:dyDescent="0.2">
      <c r="A495" s="11"/>
      <c r="J495" s="10"/>
      <c r="K495" s="4"/>
      <c r="L495" s="4"/>
      <c r="V495" s="4"/>
      <c r="W495" s="4"/>
      <c r="AI495" s="4"/>
      <c r="AJ495" s="4"/>
      <c r="AM495" s="4"/>
      <c r="AN495" s="4"/>
      <c r="AS495" s="4"/>
      <c r="AT495" s="4"/>
      <c r="AY495" s="4"/>
      <c r="AZ495" s="4"/>
      <c r="BE495" s="4"/>
      <c r="BF495" s="4"/>
      <c r="BK495" s="4"/>
      <c r="BL495" s="4"/>
      <c r="BP495" s="4"/>
      <c r="BZ495" s="4"/>
      <c r="CK495" s="4"/>
      <c r="CV495" s="4"/>
      <c r="DG495" s="4"/>
      <c r="DR495" s="4"/>
      <c r="DV495" s="4"/>
      <c r="EC495" s="4"/>
    </row>
    <row r="496" spans="1:133" ht="12.75" x14ac:dyDescent="0.2">
      <c r="A496" s="11"/>
      <c r="J496" s="10"/>
      <c r="K496" s="4"/>
      <c r="L496" s="4"/>
      <c r="V496" s="4"/>
      <c r="W496" s="4"/>
      <c r="AI496" s="4"/>
      <c r="AJ496" s="4"/>
      <c r="AM496" s="4"/>
      <c r="AN496" s="4"/>
      <c r="AS496" s="4"/>
      <c r="AT496" s="4"/>
      <c r="AY496" s="4"/>
      <c r="AZ496" s="4"/>
      <c r="BE496" s="4"/>
      <c r="BF496" s="4"/>
      <c r="BK496" s="4"/>
      <c r="BL496" s="4"/>
      <c r="BP496" s="4"/>
      <c r="BZ496" s="4"/>
      <c r="CK496" s="4"/>
      <c r="CV496" s="4"/>
      <c r="DG496" s="4"/>
      <c r="DR496" s="4"/>
      <c r="DV496" s="4"/>
      <c r="EC496" s="4"/>
    </row>
    <row r="497" spans="1:133" ht="12.75" x14ac:dyDescent="0.2">
      <c r="A497" s="11"/>
      <c r="J497" s="10"/>
      <c r="K497" s="4"/>
      <c r="L497" s="4"/>
      <c r="V497" s="4"/>
      <c r="W497" s="4"/>
      <c r="AI497" s="4"/>
      <c r="AJ497" s="4"/>
      <c r="AM497" s="4"/>
      <c r="AN497" s="4"/>
      <c r="AS497" s="4"/>
      <c r="AT497" s="4"/>
      <c r="AY497" s="4"/>
      <c r="AZ497" s="4"/>
      <c r="BE497" s="4"/>
      <c r="BF497" s="4"/>
      <c r="BK497" s="4"/>
      <c r="BL497" s="4"/>
      <c r="BP497" s="4"/>
      <c r="BZ497" s="4"/>
      <c r="CK497" s="4"/>
      <c r="CV497" s="4"/>
      <c r="DG497" s="4"/>
      <c r="DR497" s="4"/>
      <c r="DV497" s="4"/>
      <c r="EC497" s="4"/>
    </row>
    <row r="498" spans="1:133" ht="12.75" x14ac:dyDescent="0.2">
      <c r="A498" s="11"/>
      <c r="J498" s="10"/>
      <c r="K498" s="4"/>
      <c r="L498" s="4"/>
      <c r="V498" s="4"/>
      <c r="W498" s="4"/>
      <c r="AI498" s="4"/>
      <c r="AJ498" s="4"/>
      <c r="AM498" s="4"/>
      <c r="AN498" s="4"/>
      <c r="AS498" s="4"/>
      <c r="AT498" s="4"/>
      <c r="AY498" s="4"/>
      <c r="AZ498" s="4"/>
      <c r="BE498" s="4"/>
      <c r="BF498" s="4"/>
      <c r="BK498" s="4"/>
      <c r="BL498" s="4"/>
      <c r="BP498" s="4"/>
      <c r="BZ498" s="4"/>
      <c r="CK498" s="4"/>
      <c r="CV498" s="4"/>
      <c r="DG498" s="4"/>
      <c r="DR498" s="4"/>
      <c r="DV498" s="4"/>
      <c r="EC498" s="4"/>
    </row>
    <row r="499" spans="1:133" ht="12.75" x14ac:dyDescent="0.2">
      <c r="A499" s="11"/>
      <c r="J499" s="10"/>
      <c r="K499" s="4"/>
      <c r="L499" s="4"/>
      <c r="V499" s="4"/>
      <c r="W499" s="4"/>
      <c r="AI499" s="4"/>
      <c r="AJ499" s="4"/>
      <c r="AM499" s="4"/>
      <c r="AN499" s="4"/>
      <c r="AS499" s="4"/>
      <c r="AT499" s="4"/>
      <c r="AY499" s="4"/>
      <c r="AZ499" s="4"/>
      <c r="BE499" s="4"/>
      <c r="BF499" s="4"/>
      <c r="BK499" s="4"/>
      <c r="BL499" s="4"/>
      <c r="BP499" s="4"/>
      <c r="BZ499" s="4"/>
      <c r="CK499" s="4"/>
      <c r="CV499" s="4"/>
      <c r="DG499" s="4"/>
      <c r="DR499" s="4"/>
      <c r="DV499" s="4"/>
      <c r="EC499" s="4"/>
    </row>
    <row r="500" spans="1:133" ht="12.75" x14ac:dyDescent="0.2">
      <c r="A500" s="11"/>
      <c r="J500" s="10"/>
      <c r="K500" s="4"/>
      <c r="L500" s="4"/>
      <c r="V500" s="4"/>
      <c r="W500" s="4"/>
      <c r="AI500" s="4"/>
      <c r="AJ500" s="4"/>
      <c r="AM500" s="4"/>
      <c r="AN500" s="4"/>
      <c r="AS500" s="4"/>
      <c r="AT500" s="4"/>
      <c r="AY500" s="4"/>
      <c r="AZ500" s="4"/>
      <c r="BE500" s="4"/>
      <c r="BF500" s="4"/>
      <c r="BK500" s="4"/>
      <c r="BL500" s="4"/>
      <c r="BP500" s="4"/>
      <c r="BZ500" s="4"/>
      <c r="CK500" s="4"/>
      <c r="CV500" s="4"/>
      <c r="DG500" s="4"/>
      <c r="DR500" s="4"/>
      <c r="DV500" s="4"/>
      <c r="EC500" s="4"/>
    </row>
    <row r="501" spans="1:133" ht="12.75" x14ac:dyDescent="0.2">
      <c r="A501" s="11"/>
      <c r="J501" s="10"/>
      <c r="K501" s="4"/>
      <c r="L501" s="4"/>
      <c r="V501" s="4"/>
      <c r="W501" s="4"/>
      <c r="AI501" s="4"/>
      <c r="AJ501" s="4"/>
      <c r="AM501" s="4"/>
      <c r="AN501" s="4"/>
      <c r="AS501" s="4"/>
      <c r="AT501" s="4"/>
      <c r="AY501" s="4"/>
      <c r="AZ501" s="4"/>
      <c r="BE501" s="4"/>
      <c r="BF501" s="4"/>
      <c r="BK501" s="4"/>
      <c r="BL501" s="4"/>
      <c r="BP501" s="4"/>
      <c r="BZ501" s="4"/>
      <c r="CK501" s="4"/>
      <c r="CV501" s="4"/>
      <c r="DG501" s="4"/>
      <c r="DR501" s="4"/>
      <c r="DV501" s="4"/>
      <c r="EC501" s="4"/>
    </row>
    <row r="502" spans="1:133" ht="12.75" x14ac:dyDescent="0.2">
      <c r="A502" s="11"/>
      <c r="J502" s="10"/>
      <c r="K502" s="4"/>
      <c r="L502" s="4"/>
      <c r="V502" s="4"/>
      <c r="W502" s="4"/>
      <c r="AI502" s="4"/>
      <c r="AJ502" s="4"/>
      <c r="AM502" s="4"/>
      <c r="AN502" s="4"/>
      <c r="AS502" s="4"/>
      <c r="AT502" s="4"/>
      <c r="AY502" s="4"/>
      <c r="AZ502" s="4"/>
      <c r="BE502" s="4"/>
      <c r="BF502" s="4"/>
      <c r="BK502" s="4"/>
      <c r="BL502" s="4"/>
      <c r="BP502" s="4"/>
      <c r="BZ502" s="4"/>
      <c r="CK502" s="4"/>
      <c r="CV502" s="4"/>
      <c r="DG502" s="4"/>
      <c r="DR502" s="4"/>
      <c r="DV502" s="4"/>
      <c r="EC502" s="4"/>
    </row>
    <row r="503" spans="1:133" ht="12.75" x14ac:dyDescent="0.2">
      <c r="A503" s="11"/>
      <c r="J503" s="10"/>
      <c r="K503" s="4"/>
      <c r="L503" s="4"/>
      <c r="V503" s="4"/>
      <c r="W503" s="4"/>
      <c r="AI503" s="4"/>
      <c r="AJ503" s="4"/>
      <c r="AM503" s="4"/>
      <c r="AN503" s="4"/>
      <c r="AS503" s="4"/>
      <c r="AT503" s="4"/>
      <c r="AY503" s="4"/>
      <c r="AZ503" s="4"/>
      <c r="BE503" s="4"/>
      <c r="BF503" s="4"/>
      <c r="BK503" s="4"/>
      <c r="BL503" s="4"/>
      <c r="BP503" s="4"/>
      <c r="BZ503" s="4"/>
      <c r="CK503" s="4"/>
      <c r="CV503" s="4"/>
      <c r="DG503" s="4"/>
      <c r="DR503" s="4"/>
      <c r="DV503" s="4"/>
      <c r="EC503" s="4"/>
    </row>
    <row r="504" spans="1:133" ht="12.75" x14ac:dyDescent="0.2">
      <c r="A504" s="11"/>
      <c r="J504" s="10"/>
      <c r="K504" s="4"/>
      <c r="L504" s="4"/>
      <c r="V504" s="4"/>
      <c r="W504" s="4"/>
      <c r="AI504" s="4"/>
      <c r="AJ504" s="4"/>
      <c r="AM504" s="4"/>
      <c r="AN504" s="4"/>
      <c r="AS504" s="4"/>
      <c r="AT504" s="4"/>
      <c r="AY504" s="4"/>
      <c r="AZ504" s="4"/>
      <c r="BE504" s="4"/>
      <c r="BF504" s="4"/>
      <c r="BK504" s="4"/>
      <c r="BL504" s="4"/>
      <c r="BP504" s="4"/>
      <c r="BZ504" s="4"/>
      <c r="CK504" s="4"/>
      <c r="CV504" s="4"/>
      <c r="DG504" s="4"/>
      <c r="DR504" s="4"/>
      <c r="DV504" s="4"/>
      <c r="EC504" s="4"/>
    </row>
    <row r="505" spans="1:133" ht="12.75" x14ac:dyDescent="0.2">
      <c r="A505" s="11"/>
      <c r="J505" s="10"/>
      <c r="K505" s="4"/>
      <c r="L505" s="4"/>
      <c r="V505" s="4"/>
      <c r="W505" s="4"/>
      <c r="AI505" s="4"/>
      <c r="AJ505" s="4"/>
      <c r="AM505" s="4"/>
      <c r="AN505" s="4"/>
      <c r="AS505" s="4"/>
      <c r="AT505" s="4"/>
      <c r="AY505" s="4"/>
      <c r="AZ505" s="4"/>
      <c r="BE505" s="4"/>
      <c r="BF505" s="4"/>
      <c r="BK505" s="4"/>
      <c r="BL505" s="4"/>
      <c r="BP505" s="4"/>
      <c r="BZ505" s="4"/>
      <c r="CK505" s="4"/>
      <c r="CV505" s="4"/>
      <c r="DG505" s="4"/>
      <c r="DR505" s="4"/>
      <c r="DV505" s="4"/>
      <c r="EC505" s="4"/>
    </row>
    <row r="506" spans="1:133" ht="12.75" x14ac:dyDescent="0.2">
      <c r="A506" s="11"/>
      <c r="J506" s="10"/>
      <c r="K506" s="4"/>
      <c r="L506" s="4"/>
      <c r="V506" s="4"/>
      <c r="W506" s="4"/>
      <c r="AI506" s="4"/>
      <c r="AJ506" s="4"/>
      <c r="AM506" s="4"/>
      <c r="AN506" s="4"/>
      <c r="AS506" s="4"/>
      <c r="AT506" s="4"/>
      <c r="AY506" s="4"/>
      <c r="AZ506" s="4"/>
      <c r="BE506" s="4"/>
      <c r="BF506" s="4"/>
      <c r="BK506" s="4"/>
      <c r="BL506" s="4"/>
      <c r="BP506" s="4"/>
      <c r="BZ506" s="4"/>
      <c r="CK506" s="4"/>
      <c r="CV506" s="4"/>
      <c r="DG506" s="4"/>
      <c r="DR506" s="4"/>
      <c r="DV506" s="4"/>
      <c r="EC506" s="4"/>
    </row>
    <row r="507" spans="1:133" ht="12.75" x14ac:dyDescent="0.2">
      <c r="A507" s="11"/>
      <c r="J507" s="10"/>
      <c r="K507" s="4"/>
      <c r="L507" s="4"/>
      <c r="V507" s="4"/>
      <c r="W507" s="4"/>
      <c r="AI507" s="4"/>
      <c r="AJ507" s="4"/>
      <c r="AM507" s="4"/>
      <c r="AN507" s="4"/>
      <c r="AS507" s="4"/>
      <c r="AT507" s="4"/>
      <c r="AY507" s="4"/>
      <c r="AZ507" s="4"/>
      <c r="BE507" s="4"/>
      <c r="BF507" s="4"/>
      <c r="BK507" s="4"/>
      <c r="BL507" s="4"/>
      <c r="BP507" s="4"/>
      <c r="BZ507" s="4"/>
      <c r="CK507" s="4"/>
      <c r="CV507" s="4"/>
      <c r="DG507" s="4"/>
      <c r="DR507" s="4"/>
      <c r="DV507" s="4"/>
      <c r="EC507" s="4"/>
    </row>
    <row r="508" spans="1:133" ht="12.75" x14ac:dyDescent="0.2">
      <c r="A508" s="11"/>
      <c r="J508" s="10"/>
      <c r="K508" s="4"/>
      <c r="L508" s="4"/>
      <c r="V508" s="4"/>
      <c r="W508" s="4"/>
      <c r="AI508" s="4"/>
      <c r="AJ508" s="4"/>
      <c r="AM508" s="4"/>
      <c r="AN508" s="4"/>
      <c r="AS508" s="4"/>
      <c r="AT508" s="4"/>
      <c r="AY508" s="4"/>
      <c r="AZ508" s="4"/>
      <c r="BE508" s="4"/>
      <c r="BF508" s="4"/>
      <c r="BK508" s="4"/>
      <c r="BL508" s="4"/>
      <c r="BP508" s="4"/>
      <c r="BZ508" s="4"/>
      <c r="CK508" s="4"/>
      <c r="CV508" s="4"/>
      <c r="DG508" s="4"/>
      <c r="DR508" s="4"/>
      <c r="DV508" s="4"/>
      <c r="EC508" s="4"/>
    </row>
    <row r="509" spans="1:133" ht="12.75" x14ac:dyDescent="0.2">
      <c r="A509" s="11"/>
      <c r="J509" s="10"/>
      <c r="K509" s="4"/>
      <c r="L509" s="4"/>
      <c r="V509" s="4"/>
      <c r="W509" s="4"/>
      <c r="AI509" s="4"/>
      <c r="AJ509" s="4"/>
      <c r="AM509" s="4"/>
      <c r="AN509" s="4"/>
      <c r="AS509" s="4"/>
      <c r="AT509" s="4"/>
      <c r="AY509" s="4"/>
      <c r="AZ509" s="4"/>
      <c r="BE509" s="4"/>
      <c r="BF509" s="4"/>
      <c r="BK509" s="4"/>
      <c r="BL509" s="4"/>
      <c r="BP509" s="4"/>
      <c r="BZ509" s="4"/>
      <c r="CK509" s="4"/>
      <c r="CV509" s="4"/>
      <c r="DG509" s="4"/>
      <c r="DR509" s="4"/>
      <c r="DV509" s="4"/>
      <c r="EC509" s="4"/>
    </row>
    <row r="510" spans="1:133" ht="12.75" x14ac:dyDescent="0.2">
      <c r="A510" s="11"/>
      <c r="J510" s="10"/>
      <c r="K510" s="4"/>
      <c r="L510" s="4"/>
      <c r="V510" s="4"/>
      <c r="W510" s="4"/>
      <c r="AI510" s="4"/>
      <c r="AJ510" s="4"/>
      <c r="AM510" s="4"/>
      <c r="AN510" s="4"/>
      <c r="AS510" s="4"/>
      <c r="AT510" s="4"/>
      <c r="AY510" s="4"/>
      <c r="AZ510" s="4"/>
      <c r="BE510" s="4"/>
      <c r="BF510" s="4"/>
      <c r="BK510" s="4"/>
      <c r="BL510" s="4"/>
      <c r="BP510" s="4"/>
      <c r="BZ510" s="4"/>
      <c r="CK510" s="4"/>
      <c r="CV510" s="4"/>
      <c r="DG510" s="4"/>
      <c r="DR510" s="4"/>
      <c r="DV510" s="4"/>
      <c r="EC510" s="4"/>
    </row>
    <row r="511" spans="1:133" ht="12.75" x14ac:dyDescent="0.2">
      <c r="A511" s="11"/>
      <c r="J511" s="10"/>
      <c r="K511" s="4"/>
      <c r="L511" s="4"/>
      <c r="V511" s="4"/>
      <c r="W511" s="4"/>
      <c r="AI511" s="4"/>
      <c r="AJ511" s="4"/>
      <c r="AM511" s="4"/>
      <c r="AN511" s="4"/>
      <c r="AS511" s="4"/>
      <c r="AT511" s="4"/>
      <c r="AY511" s="4"/>
      <c r="AZ511" s="4"/>
      <c r="BE511" s="4"/>
      <c r="BF511" s="4"/>
      <c r="BK511" s="4"/>
      <c r="BL511" s="4"/>
      <c r="BP511" s="4"/>
      <c r="BZ511" s="4"/>
      <c r="CK511" s="4"/>
      <c r="CV511" s="4"/>
      <c r="DG511" s="4"/>
      <c r="DR511" s="4"/>
      <c r="DV511" s="4"/>
      <c r="EC511" s="4"/>
    </row>
    <row r="512" spans="1:133" ht="12.75" x14ac:dyDescent="0.2">
      <c r="A512" s="11"/>
      <c r="J512" s="10"/>
      <c r="K512" s="4"/>
      <c r="L512" s="4"/>
      <c r="V512" s="4"/>
      <c r="W512" s="4"/>
      <c r="AI512" s="4"/>
      <c r="AJ512" s="4"/>
      <c r="AM512" s="4"/>
      <c r="AN512" s="4"/>
      <c r="AS512" s="4"/>
      <c r="AT512" s="4"/>
      <c r="AY512" s="4"/>
      <c r="AZ512" s="4"/>
      <c r="BE512" s="4"/>
      <c r="BF512" s="4"/>
      <c r="BK512" s="4"/>
      <c r="BL512" s="4"/>
      <c r="BP512" s="4"/>
      <c r="BZ512" s="4"/>
      <c r="CK512" s="4"/>
      <c r="CV512" s="4"/>
      <c r="DG512" s="4"/>
      <c r="DR512" s="4"/>
      <c r="DV512" s="4"/>
      <c r="EC512" s="4"/>
    </row>
    <row r="513" spans="1:133" ht="12.75" x14ac:dyDescent="0.2">
      <c r="A513" s="11"/>
      <c r="J513" s="10"/>
      <c r="K513" s="4"/>
      <c r="L513" s="4"/>
      <c r="V513" s="4"/>
      <c r="W513" s="4"/>
      <c r="AI513" s="4"/>
      <c r="AJ513" s="4"/>
      <c r="AM513" s="4"/>
      <c r="AN513" s="4"/>
      <c r="AS513" s="4"/>
      <c r="AT513" s="4"/>
      <c r="AY513" s="4"/>
      <c r="AZ513" s="4"/>
      <c r="BE513" s="4"/>
      <c r="BF513" s="4"/>
      <c r="BK513" s="4"/>
      <c r="BL513" s="4"/>
      <c r="BP513" s="4"/>
      <c r="BZ513" s="4"/>
      <c r="CK513" s="4"/>
      <c r="CV513" s="4"/>
      <c r="DG513" s="4"/>
      <c r="DR513" s="4"/>
      <c r="DV513" s="4"/>
      <c r="EC513" s="4"/>
    </row>
    <row r="514" spans="1:133" ht="12.75" x14ac:dyDescent="0.2">
      <c r="A514" s="11"/>
      <c r="J514" s="10"/>
      <c r="K514" s="4"/>
      <c r="L514" s="4"/>
      <c r="V514" s="4"/>
      <c r="W514" s="4"/>
      <c r="AI514" s="4"/>
      <c r="AJ514" s="4"/>
      <c r="AM514" s="4"/>
      <c r="AN514" s="4"/>
      <c r="AS514" s="4"/>
      <c r="AT514" s="4"/>
      <c r="AY514" s="4"/>
      <c r="AZ514" s="4"/>
      <c r="BE514" s="4"/>
      <c r="BF514" s="4"/>
      <c r="BK514" s="4"/>
      <c r="BL514" s="4"/>
      <c r="BP514" s="4"/>
      <c r="BZ514" s="4"/>
      <c r="CK514" s="4"/>
      <c r="CV514" s="4"/>
      <c r="DG514" s="4"/>
      <c r="DR514" s="4"/>
      <c r="DV514" s="4"/>
      <c r="EC514" s="4"/>
    </row>
    <row r="515" spans="1:133" ht="12.75" x14ac:dyDescent="0.2">
      <c r="A515" s="11"/>
      <c r="J515" s="10"/>
      <c r="K515" s="4"/>
      <c r="L515" s="4"/>
      <c r="V515" s="4"/>
      <c r="W515" s="4"/>
      <c r="AI515" s="4"/>
      <c r="AJ515" s="4"/>
      <c r="AM515" s="4"/>
      <c r="AN515" s="4"/>
      <c r="AS515" s="4"/>
      <c r="AT515" s="4"/>
      <c r="AY515" s="4"/>
      <c r="AZ515" s="4"/>
      <c r="BE515" s="4"/>
      <c r="BF515" s="4"/>
      <c r="BK515" s="4"/>
      <c r="BL515" s="4"/>
      <c r="BP515" s="4"/>
      <c r="BZ515" s="4"/>
      <c r="CK515" s="4"/>
      <c r="CV515" s="4"/>
      <c r="DG515" s="4"/>
      <c r="DR515" s="4"/>
      <c r="DV515" s="4"/>
      <c r="EC515" s="4"/>
    </row>
    <row r="516" spans="1:133" ht="12.75" x14ac:dyDescent="0.2">
      <c r="A516" s="11"/>
      <c r="J516" s="10"/>
      <c r="K516" s="4"/>
      <c r="L516" s="4"/>
      <c r="V516" s="4"/>
      <c r="W516" s="4"/>
      <c r="AI516" s="4"/>
      <c r="AJ516" s="4"/>
      <c r="AM516" s="4"/>
      <c r="AN516" s="4"/>
      <c r="AS516" s="4"/>
      <c r="AT516" s="4"/>
      <c r="AY516" s="4"/>
      <c r="AZ516" s="4"/>
      <c r="BE516" s="4"/>
      <c r="BF516" s="4"/>
      <c r="BK516" s="4"/>
      <c r="BL516" s="4"/>
      <c r="BP516" s="4"/>
      <c r="BZ516" s="4"/>
      <c r="CK516" s="4"/>
      <c r="CV516" s="4"/>
      <c r="DG516" s="4"/>
      <c r="DR516" s="4"/>
      <c r="DV516" s="4"/>
      <c r="EC516" s="4"/>
    </row>
    <row r="517" spans="1:133" ht="12.75" x14ac:dyDescent="0.2">
      <c r="A517" s="11"/>
      <c r="J517" s="10"/>
      <c r="K517" s="4"/>
      <c r="L517" s="4"/>
      <c r="V517" s="4"/>
      <c r="W517" s="4"/>
      <c r="AI517" s="4"/>
      <c r="AJ517" s="4"/>
      <c r="AM517" s="4"/>
      <c r="AN517" s="4"/>
      <c r="AS517" s="4"/>
      <c r="AT517" s="4"/>
      <c r="AY517" s="4"/>
      <c r="AZ517" s="4"/>
      <c r="BE517" s="4"/>
      <c r="BF517" s="4"/>
      <c r="BK517" s="4"/>
      <c r="BL517" s="4"/>
      <c r="BP517" s="4"/>
      <c r="BZ517" s="4"/>
      <c r="CK517" s="4"/>
      <c r="CV517" s="4"/>
      <c r="DG517" s="4"/>
      <c r="DR517" s="4"/>
      <c r="DV517" s="4"/>
      <c r="EC517" s="4"/>
    </row>
    <row r="518" spans="1:133" ht="12.75" x14ac:dyDescent="0.2">
      <c r="A518" s="11"/>
      <c r="J518" s="10"/>
      <c r="K518" s="4"/>
      <c r="L518" s="4"/>
      <c r="V518" s="4"/>
      <c r="W518" s="4"/>
      <c r="AI518" s="4"/>
      <c r="AJ518" s="4"/>
      <c r="AM518" s="4"/>
      <c r="AN518" s="4"/>
      <c r="AS518" s="4"/>
      <c r="AT518" s="4"/>
      <c r="AY518" s="4"/>
      <c r="AZ518" s="4"/>
      <c r="BE518" s="4"/>
      <c r="BF518" s="4"/>
      <c r="BK518" s="4"/>
      <c r="BL518" s="4"/>
      <c r="BP518" s="4"/>
      <c r="BZ518" s="4"/>
      <c r="CK518" s="4"/>
      <c r="CV518" s="4"/>
      <c r="DG518" s="4"/>
      <c r="DR518" s="4"/>
      <c r="DV518" s="4"/>
      <c r="EC518" s="4"/>
    </row>
    <row r="519" spans="1:133" ht="12.75" x14ac:dyDescent="0.2">
      <c r="A519" s="11"/>
      <c r="J519" s="10"/>
      <c r="K519" s="4"/>
      <c r="L519" s="4"/>
      <c r="V519" s="4"/>
      <c r="W519" s="4"/>
      <c r="AI519" s="4"/>
      <c r="AJ519" s="4"/>
      <c r="AM519" s="4"/>
      <c r="AN519" s="4"/>
      <c r="AS519" s="4"/>
      <c r="AT519" s="4"/>
      <c r="AY519" s="4"/>
      <c r="AZ519" s="4"/>
      <c r="BE519" s="4"/>
      <c r="BF519" s="4"/>
      <c r="BK519" s="4"/>
      <c r="BL519" s="4"/>
      <c r="BP519" s="4"/>
      <c r="BZ519" s="4"/>
      <c r="CK519" s="4"/>
      <c r="CV519" s="4"/>
      <c r="DG519" s="4"/>
      <c r="DR519" s="4"/>
      <c r="DV519" s="4"/>
      <c r="EC519" s="4"/>
    </row>
    <row r="520" spans="1:133" ht="12.75" x14ac:dyDescent="0.2">
      <c r="A520" s="11"/>
      <c r="J520" s="10"/>
      <c r="K520" s="4"/>
      <c r="L520" s="4"/>
      <c r="V520" s="4"/>
      <c r="W520" s="4"/>
      <c r="AI520" s="4"/>
      <c r="AJ520" s="4"/>
      <c r="AM520" s="4"/>
      <c r="AN520" s="4"/>
      <c r="AS520" s="4"/>
      <c r="AT520" s="4"/>
      <c r="AY520" s="4"/>
      <c r="AZ520" s="4"/>
      <c r="BE520" s="4"/>
      <c r="BF520" s="4"/>
      <c r="BK520" s="4"/>
      <c r="BL520" s="4"/>
      <c r="BP520" s="4"/>
      <c r="BZ520" s="4"/>
      <c r="CK520" s="4"/>
      <c r="CV520" s="4"/>
      <c r="DG520" s="4"/>
      <c r="DR520" s="4"/>
      <c r="DV520" s="4"/>
      <c r="EC520" s="4"/>
    </row>
    <row r="521" spans="1:133" ht="12.75" x14ac:dyDescent="0.2">
      <c r="A521" s="11"/>
      <c r="J521" s="10"/>
      <c r="K521" s="4"/>
      <c r="L521" s="4"/>
      <c r="V521" s="4"/>
      <c r="W521" s="4"/>
      <c r="AI521" s="4"/>
      <c r="AJ521" s="4"/>
      <c r="AM521" s="4"/>
      <c r="AN521" s="4"/>
      <c r="AS521" s="4"/>
      <c r="AT521" s="4"/>
      <c r="AY521" s="4"/>
      <c r="AZ521" s="4"/>
      <c r="BE521" s="4"/>
      <c r="BF521" s="4"/>
      <c r="BK521" s="4"/>
      <c r="BL521" s="4"/>
      <c r="BP521" s="4"/>
      <c r="BZ521" s="4"/>
      <c r="CK521" s="4"/>
      <c r="CV521" s="4"/>
      <c r="DG521" s="4"/>
      <c r="DR521" s="4"/>
      <c r="DV521" s="4"/>
      <c r="EC521" s="4"/>
    </row>
    <row r="522" spans="1:133" ht="12.75" x14ac:dyDescent="0.2">
      <c r="A522" s="11"/>
      <c r="J522" s="10"/>
      <c r="K522" s="4"/>
      <c r="L522" s="4"/>
      <c r="V522" s="4"/>
      <c r="W522" s="4"/>
      <c r="AI522" s="4"/>
      <c r="AJ522" s="4"/>
      <c r="AM522" s="4"/>
      <c r="AN522" s="4"/>
      <c r="AS522" s="4"/>
      <c r="AT522" s="4"/>
      <c r="AY522" s="4"/>
      <c r="AZ522" s="4"/>
      <c r="BE522" s="4"/>
      <c r="BF522" s="4"/>
      <c r="BK522" s="4"/>
      <c r="BL522" s="4"/>
      <c r="BP522" s="4"/>
      <c r="BZ522" s="4"/>
      <c r="CK522" s="4"/>
      <c r="CV522" s="4"/>
      <c r="DG522" s="4"/>
      <c r="DR522" s="4"/>
      <c r="DV522" s="4"/>
      <c r="EC522" s="4"/>
    </row>
    <row r="523" spans="1:133" ht="12.75" x14ac:dyDescent="0.2">
      <c r="A523" s="11"/>
      <c r="J523" s="10"/>
      <c r="K523" s="4"/>
      <c r="L523" s="4"/>
      <c r="V523" s="4"/>
      <c r="W523" s="4"/>
      <c r="AI523" s="4"/>
      <c r="AJ523" s="4"/>
      <c r="AM523" s="4"/>
      <c r="AN523" s="4"/>
      <c r="AS523" s="4"/>
      <c r="AT523" s="4"/>
      <c r="AY523" s="4"/>
      <c r="AZ523" s="4"/>
      <c r="BE523" s="4"/>
      <c r="BF523" s="4"/>
      <c r="BK523" s="4"/>
      <c r="BL523" s="4"/>
      <c r="BP523" s="4"/>
      <c r="BZ523" s="4"/>
      <c r="CK523" s="4"/>
      <c r="CV523" s="4"/>
      <c r="DG523" s="4"/>
      <c r="DR523" s="4"/>
      <c r="DV523" s="4"/>
      <c r="EC523" s="4"/>
    </row>
    <row r="524" spans="1:133" ht="12.75" x14ac:dyDescent="0.2">
      <c r="A524" s="11"/>
      <c r="J524" s="10"/>
      <c r="K524" s="4"/>
      <c r="L524" s="4"/>
      <c r="V524" s="4"/>
      <c r="W524" s="4"/>
      <c r="AI524" s="4"/>
      <c r="AJ524" s="4"/>
      <c r="AM524" s="4"/>
      <c r="AN524" s="4"/>
      <c r="AS524" s="4"/>
      <c r="AT524" s="4"/>
      <c r="AY524" s="4"/>
      <c r="AZ524" s="4"/>
      <c r="BE524" s="4"/>
      <c r="BF524" s="4"/>
      <c r="BK524" s="4"/>
      <c r="BL524" s="4"/>
      <c r="BP524" s="4"/>
      <c r="BZ524" s="4"/>
      <c r="CK524" s="4"/>
      <c r="CV524" s="4"/>
      <c r="DG524" s="4"/>
      <c r="DR524" s="4"/>
      <c r="DV524" s="4"/>
      <c r="EC524" s="4"/>
    </row>
    <row r="525" spans="1:133" ht="12.75" x14ac:dyDescent="0.2">
      <c r="A525" s="11"/>
      <c r="J525" s="10"/>
      <c r="K525" s="4"/>
      <c r="L525" s="4"/>
      <c r="V525" s="4"/>
      <c r="W525" s="4"/>
      <c r="AI525" s="4"/>
      <c r="AJ525" s="4"/>
      <c r="AM525" s="4"/>
      <c r="AN525" s="4"/>
      <c r="AS525" s="4"/>
      <c r="AT525" s="4"/>
      <c r="AY525" s="4"/>
      <c r="AZ525" s="4"/>
      <c r="BE525" s="4"/>
      <c r="BF525" s="4"/>
      <c r="BK525" s="4"/>
      <c r="BL525" s="4"/>
      <c r="BP525" s="4"/>
      <c r="BZ525" s="4"/>
      <c r="CK525" s="4"/>
      <c r="CV525" s="4"/>
      <c r="DG525" s="4"/>
      <c r="DR525" s="4"/>
      <c r="DV525" s="4"/>
      <c r="EC525" s="4"/>
    </row>
    <row r="526" spans="1:133" ht="12.75" x14ac:dyDescent="0.2">
      <c r="A526" s="11"/>
      <c r="J526" s="10"/>
      <c r="K526" s="4"/>
      <c r="L526" s="4"/>
      <c r="V526" s="4"/>
      <c r="W526" s="4"/>
      <c r="AI526" s="4"/>
      <c r="AJ526" s="4"/>
      <c r="AM526" s="4"/>
      <c r="AN526" s="4"/>
      <c r="AS526" s="4"/>
      <c r="AT526" s="4"/>
      <c r="AY526" s="4"/>
      <c r="AZ526" s="4"/>
      <c r="BE526" s="4"/>
      <c r="BF526" s="4"/>
      <c r="BK526" s="4"/>
      <c r="BL526" s="4"/>
      <c r="BP526" s="4"/>
      <c r="BZ526" s="4"/>
      <c r="CK526" s="4"/>
      <c r="CV526" s="4"/>
      <c r="DG526" s="4"/>
      <c r="DR526" s="4"/>
      <c r="DV526" s="4"/>
      <c r="EC526" s="4"/>
    </row>
    <row r="527" spans="1:133" ht="12.75" x14ac:dyDescent="0.2">
      <c r="A527" s="11"/>
      <c r="J527" s="10"/>
      <c r="K527" s="4"/>
      <c r="L527" s="4"/>
      <c r="V527" s="4"/>
      <c r="W527" s="4"/>
      <c r="AI527" s="4"/>
      <c r="AJ527" s="4"/>
      <c r="AM527" s="4"/>
      <c r="AN527" s="4"/>
      <c r="AS527" s="4"/>
      <c r="AT527" s="4"/>
      <c r="AY527" s="4"/>
      <c r="AZ527" s="4"/>
      <c r="BE527" s="4"/>
      <c r="BF527" s="4"/>
      <c r="BK527" s="4"/>
      <c r="BL527" s="4"/>
      <c r="BP527" s="4"/>
      <c r="BZ527" s="4"/>
      <c r="CK527" s="4"/>
      <c r="CV527" s="4"/>
      <c r="DG527" s="4"/>
      <c r="DR527" s="4"/>
      <c r="DV527" s="4"/>
      <c r="EC527" s="4"/>
    </row>
    <row r="528" spans="1:133" ht="12.75" x14ac:dyDescent="0.2">
      <c r="A528" s="11"/>
      <c r="J528" s="10"/>
      <c r="K528" s="4"/>
      <c r="L528" s="4"/>
      <c r="V528" s="4"/>
      <c r="W528" s="4"/>
      <c r="AI528" s="4"/>
      <c r="AJ528" s="4"/>
      <c r="AM528" s="4"/>
      <c r="AN528" s="4"/>
      <c r="AS528" s="4"/>
      <c r="AT528" s="4"/>
      <c r="AY528" s="4"/>
      <c r="AZ528" s="4"/>
      <c r="BE528" s="4"/>
      <c r="BF528" s="4"/>
      <c r="BK528" s="4"/>
      <c r="BL528" s="4"/>
      <c r="BP528" s="4"/>
      <c r="BZ528" s="4"/>
      <c r="CK528" s="4"/>
      <c r="CV528" s="4"/>
      <c r="DG528" s="4"/>
      <c r="DR528" s="4"/>
      <c r="DV528" s="4"/>
      <c r="EC528" s="4"/>
    </row>
    <row r="529" spans="1:133" ht="12.75" x14ac:dyDescent="0.2">
      <c r="A529" s="11"/>
      <c r="J529" s="10"/>
      <c r="K529" s="4"/>
      <c r="L529" s="4"/>
      <c r="V529" s="4"/>
      <c r="W529" s="4"/>
      <c r="AI529" s="4"/>
      <c r="AJ529" s="4"/>
      <c r="AM529" s="4"/>
      <c r="AN529" s="4"/>
      <c r="AS529" s="4"/>
      <c r="AT529" s="4"/>
      <c r="AY529" s="4"/>
      <c r="AZ529" s="4"/>
      <c r="BE529" s="4"/>
      <c r="BF529" s="4"/>
      <c r="BK529" s="4"/>
      <c r="BL529" s="4"/>
      <c r="BP529" s="4"/>
      <c r="BZ529" s="4"/>
      <c r="CK529" s="4"/>
      <c r="CV529" s="4"/>
      <c r="DG529" s="4"/>
      <c r="DR529" s="4"/>
      <c r="DV529" s="4"/>
      <c r="EC529" s="4"/>
    </row>
    <row r="530" spans="1:133" ht="12.75" x14ac:dyDescent="0.2">
      <c r="A530" s="11"/>
      <c r="J530" s="10"/>
      <c r="K530" s="4"/>
      <c r="L530" s="4"/>
      <c r="V530" s="4"/>
      <c r="W530" s="4"/>
      <c r="AI530" s="4"/>
      <c r="AJ530" s="4"/>
      <c r="AM530" s="4"/>
      <c r="AN530" s="4"/>
      <c r="AS530" s="4"/>
      <c r="AT530" s="4"/>
      <c r="AY530" s="4"/>
      <c r="AZ530" s="4"/>
      <c r="BE530" s="4"/>
      <c r="BF530" s="4"/>
      <c r="BK530" s="4"/>
      <c r="BL530" s="4"/>
      <c r="BP530" s="4"/>
      <c r="BZ530" s="4"/>
      <c r="CK530" s="4"/>
      <c r="CV530" s="4"/>
      <c r="DG530" s="4"/>
      <c r="DR530" s="4"/>
      <c r="DV530" s="4"/>
      <c r="EC530" s="4"/>
    </row>
    <row r="531" spans="1:133" ht="12.75" x14ac:dyDescent="0.2">
      <c r="A531" s="11"/>
      <c r="J531" s="10"/>
      <c r="K531" s="4"/>
      <c r="L531" s="4"/>
      <c r="V531" s="4"/>
      <c r="W531" s="4"/>
      <c r="AI531" s="4"/>
      <c r="AJ531" s="4"/>
      <c r="AM531" s="4"/>
      <c r="AN531" s="4"/>
      <c r="AS531" s="4"/>
      <c r="AT531" s="4"/>
      <c r="AY531" s="4"/>
      <c r="AZ531" s="4"/>
      <c r="BE531" s="4"/>
      <c r="BF531" s="4"/>
      <c r="BK531" s="4"/>
      <c r="BL531" s="4"/>
      <c r="BP531" s="4"/>
      <c r="BZ531" s="4"/>
      <c r="CK531" s="4"/>
      <c r="CV531" s="4"/>
      <c r="DG531" s="4"/>
      <c r="DR531" s="4"/>
      <c r="DV531" s="4"/>
      <c r="EC531" s="4"/>
    </row>
    <row r="532" spans="1:133" ht="12.75" x14ac:dyDescent="0.2">
      <c r="A532" s="11"/>
      <c r="J532" s="10"/>
      <c r="K532" s="4"/>
      <c r="L532" s="4"/>
      <c r="V532" s="4"/>
      <c r="W532" s="4"/>
      <c r="AI532" s="4"/>
      <c r="AJ532" s="4"/>
      <c r="AM532" s="4"/>
      <c r="AN532" s="4"/>
      <c r="AS532" s="4"/>
      <c r="AT532" s="4"/>
      <c r="AY532" s="4"/>
      <c r="AZ532" s="4"/>
      <c r="BE532" s="4"/>
      <c r="BF532" s="4"/>
      <c r="BK532" s="4"/>
      <c r="BL532" s="4"/>
      <c r="BP532" s="4"/>
      <c r="BZ532" s="4"/>
      <c r="CK532" s="4"/>
      <c r="CV532" s="4"/>
      <c r="DG532" s="4"/>
      <c r="DR532" s="4"/>
      <c r="DV532" s="4"/>
      <c r="EC532" s="4"/>
    </row>
    <row r="533" spans="1:133" ht="12.75" x14ac:dyDescent="0.2">
      <c r="A533" s="11"/>
      <c r="J533" s="10"/>
      <c r="K533" s="4"/>
      <c r="L533" s="4"/>
      <c r="V533" s="4"/>
      <c r="W533" s="4"/>
      <c r="AI533" s="4"/>
      <c r="AJ533" s="4"/>
      <c r="AM533" s="4"/>
      <c r="AN533" s="4"/>
      <c r="AS533" s="4"/>
      <c r="AT533" s="4"/>
      <c r="AY533" s="4"/>
      <c r="AZ533" s="4"/>
      <c r="BE533" s="4"/>
      <c r="BF533" s="4"/>
      <c r="BK533" s="4"/>
      <c r="BL533" s="4"/>
      <c r="BP533" s="4"/>
      <c r="BZ533" s="4"/>
      <c r="CK533" s="4"/>
      <c r="CV533" s="4"/>
      <c r="DG533" s="4"/>
      <c r="DR533" s="4"/>
      <c r="DV533" s="4"/>
      <c r="EC533" s="4"/>
    </row>
    <row r="534" spans="1:133" ht="12.75" x14ac:dyDescent="0.2">
      <c r="A534" s="11"/>
      <c r="J534" s="10"/>
      <c r="K534" s="4"/>
      <c r="L534" s="4"/>
      <c r="V534" s="4"/>
      <c r="W534" s="4"/>
      <c r="AI534" s="4"/>
      <c r="AJ534" s="4"/>
      <c r="AM534" s="4"/>
      <c r="AN534" s="4"/>
      <c r="AS534" s="4"/>
      <c r="AT534" s="4"/>
      <c r="AY534" s="4"/>
      <c r="AZ534" s="4"/>
      <c r="BE534" s="4"/>
      <c r="BF534" s="4"/>
      <c r="BK534" s="4"/>
      <c r="BL534" s="4"/>
      <c r="BP534" s="4"/>
      <c r="BZ534" s="4"/>
      <c r="CK534" s="4"/>
      <c r="CV534" s="4"/>
      <c r="DG534" s="4"/>
      <c r="DR534" s="4"/>
      <c r="DV534" s="4"/>
      <c r="EC534" s="4"/>
    </row>
    <row r="535" spans="1:133" ht="12.75" x14ac:dyDescent="0.2">
      <c r="A535" s="11"/>
      <c r="J535" s="10"/>
      <c r="K535" s="4"/>
      <c r="L535" s="4"/>
      <c r="V535" s="4"/>
      <c r="W535" s="4"/>
      <c r="AI535" s="4"/>
      <c r="AJ535" s="4"/>
      <c r="AM535" s="4"/>
      <c r="AN535" s="4"/>
      <c r="AS535" s="4"/>
      <c r="AT535" s="4"/>
      <c r="AY535" s="4"/>
      <c r="AZ535" s="4"/>
      <c r="BE535" s="4"/>
      <c r="BF535" s="4"/>
      <c r="BK535" s="4"/>
      <c r="BL535" s="4"/>
      <c r="BP535" s="4"/>
      <c r="BZ535" s="4"/>
      <c r="CK535" s="4"/>
      <c r="CV535" s="4"/>
      <c r="DG535" s="4"/>
      <c r="DR535" s="4"/>
      <c r="DV535" s="4"/>
      <c r="EC535" s="4"/>
    </row>
    <row r="536" spans="1:133" ht="12.75" x14ac:dyDescent="0.2">
      <c r="A536" s="11"/>
      <c r="J536" s="10"/>
      <c r="K536" s="4"/>
      <c r="L536" s="4"/>
      <c r="V536" s="4"/>
      <c r="W536" s="4"/>
      <c r="AI536" s="4"/>
      <c r="AJ536" s="4"/>
      <c r="AM536" s="4"/>
      <c r="AN536" s="4"/>
      <c r="AS536" s="4"/>
      <c r="AT536" s="4"/>
      <c r="AY536" s="4"/>
      <c r="AZ536" s="4"/>
      <c r="BE536" s="4"/>
      <c r="BF536" s="4"/>
      <c r="BK536" s="4"/>
      <c r="BL536" s="4"/>
      <c r="BP536" s="4"/>
      <c r="BZ536" s="4"/>
      <c r="CK536" s="4"/>
      <c r="CV536" s="4"/>
      <c r="DG536" s="4"/>
      <c r="DR536" s="4"/>
      <c r="DV536" s="4"/>
      <c r="EC536" s="4"/>
    </row>
    <row r="537" spans="1:133" ht="12.75" x14ac:dyDescent="0.2">
      <c r="A537" s="11"/>
      <c r="J537" s="10"/>
      <c r="K537" s="4"/>
      <c r="L537" s="4"/>
      <c r="V537" s="4"/>
      <c r="W537" s="4"/>
      <c r="AI537" s="4"/>
      <c r="AJ537" s="4"/>
      <c r="AM537" s="4"/>
      <c r="AN537" s="4"/>
      <c r="AS537" s="4"/>
      <c r="AT537" s="4"/>
      <c r="AY537" s="4"/>
      <c r="AZ537" s="4"/>
      <c r="BE537" s="4"/>
      <c r="BF537" s="4"/>
      <c r="BK537" s="4"/>
      <c r="BL537" s="4"/>
      <c r="BP537" s="4"/>
      <c r="BZ537" s="4"/>
      <c r="CK537" s="4"/>
      <c r="CV537" s="4"/>
      <c r="DG537" s="4"/>
      <c r="DR537" s="4"/>
      <c r="DV537" s="4"/>
      <c r="EC537" s="4"/>
    </row>
    <row r="538" spans="1:133" ht="12.75" x14ac:dyDescent="0.2">
      <c r="A538" s="11"/>
      <c r="J538" s="10"/>
      <c r="K538" s="4"/>
      <c r="L538" s="4"/>
      <c r="V538" s="4"/>
      <c r="W538" s="4"/>
      <c r="AI538" s="4"/>
      <c r="AJ538" s="4"/>
      <c r="AM538" s="4"/>
      <c r="AN538" s="4"/>
      <c r="AS538" s="4"/>
      <c r="AT538" s="4"/>
      <c r="AY538" s="4"/>
      <c r="AZ538" s="4"/>
      <c r="BE538" s="4"/>
      <c r="BF538" s="4"/>
      <c r="BK538" s="4"/>
      <c r="BL538" s="4"/>
      <c r="BP538" s="4"/>
      <c r="BZ538" s="4"/>
      <c r="CK538" s="4"/>
      <c r="CV538" s="4"/>
      <c r="DG538" s="4"/>
      <c r="DR538" s="4"/>
      <c r="DV538" s="4"/>
      <c r="EC538" s="4"/>
    </row>
    <row r="539" spans="1:133" ht="12.75" x14ac:dyDescent="0.2">
      <c r="A539" s="11"/>
      <c r="J539" s="10"/>
      <c r="K539" s="4"/>
      <c r="L539" s="4"/>
      <c r="V539" s="4"/>
      <c r="W539" s="4"/>
      <c r="AI539" s="4"/>
      <c r="AJ539" s="4"/>
      <c r="AM539" s="4"/>
      <c r="AN539" s="4"/>
      <c r="AS539" s="4"/>
      <c r="AT539" s="4"/>
      <c r="AY539" s="4"/>
      <c r="AZ539" s="4"/>
      <c r="BE539" s="4"/>
      <c r="BF539" s="4"/>
      <c r="BK539" s="4"/>
      <c r="BL539" s="4"/>
      <c r="BP539" s="4"/>
      <c r="BZ539" s="4"/>
      <c r="CK539" s="4"/>
      <c r="CV539" s="4"/>
      <c r="DG539" s="4"/>
      <c r="DR539" s="4"/>
      <c r="DV539" s="4"/>
      <c r="EC539" s="4"/>
    </row>
    <row r="540" spans="1:133" ht="12.75" x14ac:dyDescent="0.2">
      <c r="A540" s="11"/>
      <c r="J540" s="10"/>
      <c r="K540" s="4"/>
      <c r="L540" s="4"/>
      <c r="V540" s="4"/>
      <c r="W540" s="4"/>
      <c r="AI540" s="4"/>
      <c r="AJ540" s="4"/>
      <c r="AM540" s="4"/>
      <c r="AN540" s="4"/>
      <c r="AS540" s="4"/>
      <c r="AT540" s="4"/>
      <c r="AY540" s="4"/>
      <c r="AZ540" s="4"/>
      <c r="BE540" s="4"/>
      <c r="BF540" s="4"/>
      <c r="BK540" s="4"/>
      <c r="BL540" s="4"/>
      <c r="BP540" s="4"/>
      <c r="BZ540" s="4"/>
      <c r="CK540" s="4"/>
      <c r="CV540" s="4"/>
      <c r="DG540" s="4"/>
      <c r="DR540" s="4"/>
      <c r="DV540" s="4"/>
      <c r="EC540" s="4"/>
    </row>
    <row r="541" spans="1:133" ht="12.75" x14ac:dyDescent="0.2">
      <c r="A541" s="11"/>
      <c r="J541" s="10"/>
      <c r="K541" s="4"/>
      <c r="L541" s="4"/>
      <c r="V541" s="4"/>
      <c r="W541" s="4"/>
      <c r="AI541" s="4"/>
      <c r="AJ541" s="4"/>
      <c r="AM541" s="4"/>
      <c r="AN541" s="4"/>
      <c r="AS541" s="4"/>
      <c r="AT541" s="4"/>
      <c r="AY541" s="4"/>
      <c r="AZ541" s="4"/>
      <c r="BE541" s="4"/>
      <c r="BF541" s="4"/>
      <c r="BK541" s="4"/>
      <c r="BL541" s="4"/>
      <c r="BP541" s="4"/>
      <c r="BZ541" s="4"/>
      <c r="CK541" s="4"/>
      <c r="CV541" s="4"/>
      <c r="DG541" s="4"/>
      <c r="DR541" s="4"/>
      <c r="DV541" s="4"/>
      <c r="EC541" s="4"/>
    </row>
    <row r="542" spans="1:133" ht="12.75" x14ac:dyDescent="0.2">
      <c r="A542" s="11"/>
      <c r="J542" s="10"/>
      <c r="K542" s="4"/>
      <c r="L542" s="4"/>
      <c r="V542" s="4"/>
      <c r="W542" s="4"/>
      <c r="AI542" s="4"/>
      <c r="AJ542" s="4"/>
      <c r="AM542" s="4"/>
      <c r="AN542" s="4"/>
      <c r="AS542" s="4"/>
      <c r="AT542" s="4"/>
      <c r="AY542" s="4"/>
      <c r="AZ542" s="4"/>
      <c r="BE542" s="4"/>
      <c r="BF542" s="4"/>
      <c r="BK542" s="4"/>
      <c r="BL542" s="4"/>
      <c r="BP542" s="4"/>
      <c r="BZ542" s="4"/>
      <c r="CK542" s="4"/>
      <c r="CV542" s="4"/>
      <c r="DG542" s="4"/>
      <c r="DR542" s="4"/>
      <c r="DV542" s="4"/>
      <c r="EC542" s="4"/>
    </row>
    <row r="543" spans="1:133" ht="12.75" x14ac:dyDescent="0.2">
      <c r="A543" s="11"/>
      <c r="J543" s="10"/>
      <c r="K543" s="4"/>
      <c r="L543" s="4"/>
      <c r="V543" s="4"/>
      <c r="W543" s="4"/>
      <c r="AI543" s="4"/>
      <c r="AJ543" s="4"/>
      <c r="AM543" s="4"/>
      <c r="AN543" s="4"/>
      <c r="AS543" s="4"/>
      <c r="AT543" s="4"/>
      <c r="AY543" s="4"/>
      <c r="AZ543" s="4"/>
      <c r="BE543" s="4"/>
      <c r="BF543" s="4"/>
      <c r="BK543" s="4"/>
      <c r="BL543" s="4"/>
      <c r="BP543" s="4"/>
      <c r="BZ543" s="4"/>
      <c r="CK543" s="4"/>
      <c r="CV543" s="4"/>
      <c r="DG543" s="4"/>
      <c r="DR543" s="4"/>
      <c r="DV543" s="4"/>
      <c r="EC543" s="4"/>
    </row>
    <row r="544" spans="1:133" ht="12.75" x14ac:dyDescent="0.2">
      <c r="A544" s="11"/>
      <c r="J544" s="10"/>
      <c r="K544" s="4"/>
      <c r="L544" s="4"/>
      <c r="V544" s="4"/>
      <c r="W544" s="4"/>
      <c r="AI544" s="4"/>
      <c r="AJ544" s="4"/>
      <c r="AM544" s="4"/>
      <c r="AN544" s="4"/>
      <c r="AS544" s="4"/>
      <c r="AT544" s="4"/>
      <c r="AY544" s="4"/>
      <c r="AZ544" s="4"/>
      <c r="BE544" s="4"/>
      <c r="BF544" s="4"/>
      <c r="BK544" s="4"/>
      <c r="BL544" s="4"/>
      <c r="BP544" s="4"/>
      <c r="BZ544" s="4"/>
      <c r="CK544" s="4"/>
      <c r="CV544" s="4"/>
      <c r="DG544" s="4"/>
      <c r="DR544" s="4"/>
      <c r="DV544" s="4"/>
      <c r="EC544" s="4"/>
    </row>
    <row r="545" spans="1:133" ht="12.75" x14ac:dyDescent="0.2">
      <c r="A545" s="11"/>
      <c r="J545" s="10"/>
      <c r="K545" s="4"/>
      <c r="L545" s="4"/>
      <c r="V545" s="4"/>
      <c r="W545" s="4"/>
      <c r="AI545" s="4"/>
      <c r="AJ545" s="4"/>
      <c r="AM545" s="4"/>
      <c r="AN545" s="4"/>
      <c r="AS545" s="4"/>
      <c r="AT545" s="4"/>
      <c r="AY545" s="4"/>
      <c r="AZ545" s="4"/>
      <c r="BE545" s="4"/>
      <c r="BF545" s="4"/>
      <c r="BK545" s="4"/>
      <c r="BL545" s="4"/>
      <c r="BP545" s="4"/>
      <c r="BZ545" s="4"/>
      <c r="CK545" s="4"/>
      <c r="CV545" s="4"/>
      <c r="DG545" s="4"/>
      <c r="DR545" s="4"/>
      <c r="DV545" s="4"/>
      <c r="EC545" s="4"/>
    </row>
    <row r="546" spans="1:133" ht="12.75" x14ac:dyDescent="0.2">
      <c r="A546" s="11"/>
      <c r="J546" s="10"/>
      <c r="K546" s="4"/>
      <c r="L546" s="4"/>
      <c r="V546" s="4"/>
      <c r="W546" s="4"/>
      <c r="AI546" s="4"/>
      <c r="AJ546" s="4"/>
      <c r="AM546" s="4"/>
      <c r="AN546" s="4"/>
      <c r="AS546" s="4"/>
      <c r="AT546" s="4"/>
      <c r="AY546" s="4"/>
      <c r="AZ546" s="4"/>
      <c r="BE546" s="4"/>
      <c r="BF546" s="4"/>
      <c r="BK546" s="4"/>
      <c r="BL546" s="4"/>
      <c r="BP546" s="4"/>
      <c r="BZ546" s="4"/>
      <c r="CK546" s="4"/>
      <c r="CV546" s="4"/>
      <c r="DG546" s="4"/>
      <c r="DR546" s="4"/>
      <c r="DV546" s="4"/>
      <c r="EC546" s="4"/>
    </row>
    <row r="547" spans="1:133" ht="12.75" x14ac:dyDescent="0.2">
      <c r="A547" s="11"/>
      <c r="J547" s="10"/>
      <c r="K547" s="4"/>
      <c r="L547" s="4"/>
      <c r="V547" s="4"/>
      <c r="W547" s="4"/>
      <c r="AI547" s="4"/>
      <c r="AJ547" s="4"/>
      <c r="AM547" s="4"/>
      <c r="AN547" s="4"/>
      <c r="AS547" s="4"/>
      <c r="AT547" s="4"/>
      <c r="AY547" s="4"/>
      <c r="AZ547" s="4"/>
      <c r="BE547" s="4"/>
      <c r="BF547" s="4"/>
      <c r="BK547" s="4"/>
      <c r="BL547" s="4"/>
      <c r="BP547" s="4"/>
      <c r="BZ547" s="4"/>
      <c r="CK547" s="4"/>
      <c r="CV547" s="4"/>
      <c r="DG547" s="4"/>
      <c r="DR547" s="4"/>
      <c r="DV547" s="4"/>
      <c r="EC547" s="4"/>
    </row>
    <row r="548" spans="1:133" ht="12.75" x14ac:dyDescent="0.2">
      <c r="A548" s="11"/>
      <c r="J548" s="10"/>
      <c r="K548" s="4"/>
      <c r="L548" s="4"/>
      <c r="V548" s="4"/>
      <c r="W548" s="4"/>
      <c r="AI548" s="4"/>
      <c r="AJ548" s="4"/>
      <c r="AM548" s="4"/>
      <c r="AN548" s="4"/>
      <c r="AS548" s="4"/>
      <c r="AT548" s="4"/>
      <c r="AY548" s="4"/>
      <c r="AZ548" s="4"/>
      <c r="BE548" s="4"/>
      <c r="BF548" s="4"/>
      <c r="BK548" s="4"/>
      <c r="BL548" s="4"/>
      <c r="BP548" s="4"/>
      <c r="BZ548" s="4"/>
      <c r="CK548" s="4"/>
      <c r="CV548" s="4"/>
      <c r="DG548" s="4"/>
      <c r="DR548" s="4"/>
      <c r="DV548" s="4"/>
      <c r="EC548" s="4"/>
    </row>
    <row r="549" spans="1:133" ht="12.75" x14ac:dyDescent="0.2">
      <c r="A549" s="11"/>
      <c r="J549" s="10"/>
      <c r="K549" s="4"/>
      <c r="L549" s="4"/>
      <c r="V549" s="4"/>
      <c r="W549" s="4"/>
      <c r="AI549" s="4"/>
      <c r="AJ549" s="4"/>
      <c r="AM549" s="4"/>
      <c r="AN549" s="4"/>
      <c r="AS549" s="4"/>
      <c r="AT549" s="4"/>
      <c r="AY549" s="4"/>
      <c r="AZ549" s="4"/>
      <c r="BE549" s="4"/>
      <c r="BF549" s="4"/>
      <c r="BK549" s="4"/>
      <c r="BL549" s="4"/>
      <c r="BP549" s="4"/>
      <c r="BZ549" s="4"/>
      <c r="CK549" s="4"/>
      <c r="CV549" s="4"/>
      <c r="DG549" s="4"/>
      <c r="DR549" s="4"/>
      <c r="DV549" s="4"/>
      <c r="EC549" s="4"/>
    </row>
    <row r="550" spans="1:133" ht="12.75" x14ac:dyDescent="0.2">
      <c r="A550" s="11"/>
      <c r="J550" s="10"/>
      <c r="K550" s="4"/>
      <c r="L550" s="4"/>
      <c r="V550" s="4"/>
      <c r="W550" s="4"/>
      <c r="AI550" s="4"/>
      <c r="AJ550" s="4"/>
      <c r="AM550" s="4"/>
      <c r="AN550" s="4"/>
      <c r="AS550" s="4"/>
      <c r="AT550" s="4"/>
      <c r="AY550" s="4"/>
      <c r="AZ550" s="4"/>
      <c r="BE550" s="4"/>
      <c r="BF550" s="4"/>
      <c r="BK550" s="4"/>
      <c r="BL550" s="4"/>
      <c r="BP550" s="4"/>
      <c r="BZ550" s="4"/>
      <c r="CK550" s="4"/>
      <c r="CV550" s="4"/>
      <c r="DG550" s="4"/>
      <c r="DR550" s="4"/>
      <c r="DV550" s="4"/>
      <c r="EC550" s="4"/>
    </row>
    <row r="551" spans="1:133" ht="12.75" x14ac:dyDescent="0.2">
      <c r="A551" s="11"/>
      <c r="J551" s="10"/>
      <c r="K551" s="4"/>
      <c r="L551" s="4"/>
      <c r="V551" s="4"/>
      <c r="W551" s="4"/>
      <c r="AI551" s="4"/>
      <c r="AJ551" s="4"/>
      <c r="AM551" s="4"/>
      <c r="AN551" s="4"/>
      <c r="AS551" s="4"/>
      <c r="AT551" s="4"/>
      <c r="AY551" s="4"/>
      <c r="AZ551" s="4"/>
      <c r="BE551" s="4"/>
      <c r="BF551" s="4"/>
      <c r="BK551" s="4"/>
      <c r="BL551" s="4"/>
      <c r="BP551" s="4"/>
      <c r="BZ551" s="4"/>
      <c r="CK551" s="4"/>
      <c r="CV551" s="4"/>
      <c r="DG551" s="4"/>
      <c r="DR551" s="4"/>
      <c r="DV551" s="4"/>
      <c r="EC551" s="4"/>
    </row>
    <row r="552" spans="1:133" ht="12.75" x14ac:dyDescent="0.2">
      <c r="A552" s="11"/>
      <c r="J552" s="10"/>
      <c r="K552" s="4"/>
      <c r="L552" s="4"/>
      <c r="V552" s="4"/>
      <c r="W552" s="4"/>
      <c r="AI552" s="4"/>
      <c r="AJ552" s="4"/>
      <c r="AM552" s="4"/>
      <c r="AN552" s="4"/>
      <c r="AS552" s="4"/>
      <c r="AT552" s="4"/>
      <c r="AY552" s="4"/>
      <c r="AZ552" s="4"/>
      <c r="BE552" s="4"/>
      <c r="BF552" s="4"/>
      <c r="BK552" s="4"/>
      <c r="BL552" s="4"/>
      <c r="BP552" s="4"/>
      <c r="BZ552" s="4"/>
      <c r="CK552" s="4"/>
      <c r="CV552" s="4"/>
      <c r="DG552" s="4"/>
      <c r="DR552" s="4"/>
      <c r="DV552" s="4"/>
      <c r="EC552" s="4"/>
    </row>
    <row r="553" spans="1:133" ht="12.75" x14ac:dyDescent="0.2">
      <c r="A553" s="11"/>
      <c r="J553" s="10"/>
      <c r="K553" s="4"/>
      <c r="L553" s="4"/>
      <c r="V553" s="4"/>
      <c r="W553" s="4"/>
      <c r="AI553" s="4"/>
      <c r="AJ553" s="4"/>
      <c r="AM553" s="4"/>
      <c r="AN553" s="4"/>
      <c r="AS553" s="4"/>
      <c r="AT553" s="4"/>
      <c r="AY553" s="4"/>
      <c r="AZ553" s="4"/>
      <c r="BE553" s="4"/>
      <c r="BF553" s="4"/>
      <c r="BK553" s="4"/>
      <c r="BL553" s="4"/>
      <c r="BP553" s="4"/>
      <c r="BZ553" s="4"/>
      <c r="CK553" s="4"/>
      <c r="CV553" s="4"/>
      <c r="DG553" s="4"/>
      <c r="DR553" s="4"/>
      <c r="DV553" s="4"/>
      <c r="EC553" s="4"/>
    </row>
    <row r="554" spans="1:133" ht="12.75" x14ac:dyDescent="0.2">
      <c r="A554" s="11"/>
      <c r="J554" s="10"/>
      <c r="K554" s="4"/>
      <c r="L554" s="4"/>
      <c r="V554" s="4"/>
      <c r="W554" s="4"/>
      <c r="AI554" s="4"/>
      <c r="AJ554" s="4"/>
      <c r="AM554" s="4"/>
      <c r="AN554" s="4"/>
      <c r="AS554" s="4"/>
      <c r="AT554" s="4"/>
      <c r="AY554" s="4"/>
      <c r="AZ554" s="4"/>
      <c r="BE554" s="4"/>
      <c r="BF554" s="4"/>
      <c r="BK554" s="4"/>
      <c r="BL554" s="4"/>
      <c r="BP554" s="4"/>
      <c r="BZ554" s="4"/>
      <c r="CK554" s="4"/>
      <c r="CV554" s="4"/>
      <c r="DG554" s="4"/>
      <c r="DR554" s="4"/>
      <c r="DV554" s="4"/>
      <c r="EC554" s="4"/>
    </row>
    <row r="555" spans="1:133" ht="12.75" x14ac:dyDescent="0.2">
      <c r="A555" s="11"/>
      <c r="J555" s="10"/>
      <c r="K555" s="4"/>
      <c r="L555" s="4"/>
      <c r="V555" s="4"/>
      <c r="W555" s="4"/>
      <c r="AI555" s="4"/>
      <c r="AJ555" s="4"/>
      <c r="AM555" s="4"/>
      <c r="AN555" s="4"/>
      <c r="AS555" s="4"/>
      <c r="AT555" s="4"/>
      <c r="AY555" s="4"/>
      <c r="AZ555" s="4"/>
      <c r="BE555" s="4"/>
      <c r="BF555" s="4"/>
      <c r="BK555" s="4"/>
      <c r="BL555" s="4"/>
      <c r="BP555" s="4"/>
      <c r="BZ555" s="4"/>
      <c r="CK555" s="4"/>
      <c r="CV555" s="4"/>
      <c r="DG555" s="4"/>
      <c r="DR555" s="4"/>
      <c r="DV555" s="4"/>
      <c r="EC555" s="4"/>
    </row>
    <row r="556" spans="1:133" ht="12.75" x14ac:dyDescent="0.2">
      <c r="A556" s="11"/>
      <c r="J556" s="10"/>
      <c r="K556" s="4"/>
      <c r="L556" s="4"/>
      <c r="V556" s="4"/>
      <c r="W556" s="4"/>
      <c r="AI556" s="4"/>
      <c r="AJ556" s="4"/>
      <c r="AM556" s="4"/>
      <c r="AN556" s="4"/>
      <c r="AS556" s="4"/>
      <c r="AT556" s="4"/>
      <c r="AY556" s="4"/>
      <c r="AZ556" s="4"/>
      <c r="BE556" s="4"/>
      <c r="BF556" s="4"/>
      <c r="BK556" s="4"/>
      <c r="BL556" s="4"/>
      <c r="BP556" s="4"/>
      <c r="BZ556" s="4"/>
      <c r="CK556" s="4"/>
      <c r="CV556" s="4"/>
      <c r="DG556" s="4"/>
      <c r="DR556" s="4"/>
      <c r="DV556" s="4"/>
      <c r="EC556" s="4"/>
    </row>
    <row r="557" spans="1:133" ht="12.75" x14ac:dyDescent="0.2">
      <c r="A557" s="11"/>
      <c r="J557" s="10"/>
      <c r="K557" s="4"/>
      <c r="L557" s="4"/>
      <c r="V557" s="4"/>
      <c r="W557" s="4"/>
      <c r="AI557" s="4"/>
      <c r="AJ557" s="4"/>
      <c r="AM557" s="4"/>
      <c r="AN557" s="4"/>
      <c r="AS557" s="4"/>
      <c r="AT557" s="4"/>
      <c r="AY557" s="4"/>
      <c r="AZ557" s="4"/>
      <c r="BE557" s="4"/>
      <c r="BF557" s="4"/>
      <c r="BK557" s="4"/>
      <c r="BL557" s="4"/>
      <c r="BP557" s="4"/>
      <c r="BZ557" s="4"/>
      <c r="CK557" s="4"/>
      <c r="CV557" s="4"/>
      <c r="DG557" s="4"/>
      <c r="DR557" s="4"/>
      <c r="DV557" s="4"/>
      <c r="EC557" s="4"/>
    </row>
    <row r="558" spans="1:133" ht="12.75" x14ac:dyDescent="0.2">
      <c r="A558" s="11"/>
      <c r="J558" s="10"/>
      <c r="K558" s="4"/>
      <c r="L558" s="4"/>
      <c r="V558" s="4"/>
      <c r="W558" s="4"/>
      <c r="AI558" s="4"/>
      <c r="AJ558" s="4"/>
      <c r="AM558" s="4"/>
      <c r="AN558" s="4"/>
      <c r="AS558" s="4"/>
      <c r="AT558" s="4"/>
      <c r="AY558" s="4"/>
      <c r="AZ558" s="4"/>
      <c r="BE558" s="4"/>
      <c r="BF558" s="4"/>
      <c r="BK558" s="4"/>
      <c r="BL558" s="4"/>
      <c r="BP558" s="4"/>
      <c r="BZ558" s="4"/>
      <c r="CK558" s="4"/>
      <c r="CV558" s="4"/>
      <c r="DG558" s="4"/>
      <c r="DR558" s="4"/>
      <c r="DV558" s="4"/>
      <c r="EC558" s="4"/>
    </row>
    <row r="559" spans="1:133" ht="12.75" x14ac:dyDescent="0.2">
      <c r="A559" s="11"/>
      <c r="J559" s="10"/>
      <c r="K559" s="4"/>
      <c r="L559" s="4"/>
      <c r="V559" s="4"/>
      <c r="W559" s="4"/>
      <c r="AI559" s="4"/>
      <c r="AJ559" s="4"/>
      <c r="AM559" s="4"/>
      <c r="AN559" s="4"/>
      <c r="AS559" s="4"/>
      <c r="AT559" s="4"/>
      <c r="AY559" s="4"/>
      <c r="AZ559" s="4"/>
      <c r="BE559" s="4"/>
      <c r="BF559" s="4"/>
      <c r="BK559" s="4"/>
      <c r="BL559" s="4"/>
      <c r="BP559" s="4"/>
      <c r="BZ559" s="4"/>
      <c r="CK559" s="4"/>
      <c r="CV559" s="4"/>
      <c r="DG559" s="4"/>
      <c r="DR559" s="4"/>
      <c r="DV559" s="4"/>
      <c r="EC559" s="4"/>
    </row>
    <row r="560" spans="1:133" ht="12.75" x14ac:dyDescent="0.2">
      <c r="A560" s="11"/>
      <c r="J560" s="10"/>
      <c r="K560" s="4"/>
      <c r="L560" s="4"/>
      <c r="V560" s="4"/>
      <c r="W560" s="4"/>
      <c r="AI560" s="4"/>
      <c r="AJ560" s="4"/>
      <c r="AM560" s="4"/>
      <c r="AN560" s="4"/>
      <c r="AS560" s="4"/>
      <c r="AT560" s="4"/>
      <c r="AY560" s="4"/>
      <c r="AZ560" s="4"/>
      <c r="BE560" s="4"/>
      <c r="BF560" s="4"/>
      <c r="BK560" s="4"/>
      <c r="BL560" s="4"/>
      <c r="BP560" s="4"/>
      <c r="BZ560" s="4"/>
      <c r="CK560" s="4"/>
      <c r="CV560" s="4"/>
      <c r="DG560" s="4"/>
      <c r="DR560" s="4"/>
      <c r="DV560" s="4"/>
      <c r="EC560" s="4"/>
    </row>
    <row r="561" spans="1:133" ht="12.75" x14ac:dyDescent="0.2">
      <c r="A561" s="11"/>
      <c r="J561" s="10"/>
      <c r="K561" s="4"/>
      <c r="L561" s="4"/>
      <c r="V561" s="4"/>
      <c r="W561" s="4"/>
      <c r="AI561" s="4"/>
      <c r="AJ561" s="4"/>
      <c r="AM561" s="4"/>
      <c r="AN561" s="4"/>
      <c r="AS561" s="4"/>
      <c r="AT561" s="4"/>
      <c r="AY561" s="4"/>
      <c r="AZ561" s="4"/>
      <c r="BE561" s="4"/>
      <c r="BF561" s="4"/>
      <c r="BK561" s="4"/>
      <c r="BL561" s="4"/>
      <c r="BP561" s="4"/>
      <c r="BZ561" s="4"/>
      <c r="CK561" s="4"/>
      <c r="CV561" s="4"/>
      <c r="DG561" s="4"/>
      <c r="DR561" s="4"/>
      <c r="DV561" s="4"/>
      <c r="EC561" s="4"/>
    </row>
    <row r="562" spans="1:133" ht="12.75" x14ac:dyDescent="0.2">
      <c r="A562" s="11"/>
      <c r="J562" s="10"/>
      <c r="K562" s="4"/>
      <c r="L562" s="4"/>
      <c r="V562" s="4"/>
      <c r="W562" s="4"/>
      <c r="AI562" s="4"/>
      <c r="AJ562" s="4"/>
      <c r="AM562" s="4"/>
      <c r="AN562" s="4"/>
      <c r="AS562" s="4"/>
      <c r="AT562" s="4"/>
      <c r="AY562" s="4"/>
      <c r="AZ562" s="4"/>
      <c r="BE562" s="4"/>
      <c r="BF562" s="4"/>
      <c r="BK562" s="4"/>
      <c r="BL562" s="4"/>
      <c r="BP562" s="4"/>
      <c r="BZ562" s="4"/>
      <c r="CK562" s="4"/>
      <c r="CV562" s="4"/>
      <c r="DG562" s="4"/>
      <c r="DR562" s="4"/>
      <c r="DV562" s="4"/>
      <c r="EC562" s="4"/>
    </row>
    <row r="563" spans="1:133" ht="12.75" x14ac:dyDescent="0.2">
      <c r="A563" s="11"/>
      <c r="J563" s="10"/>
      <c r="K563" s="4"/>
      <c r="L563" s="4"/>
      <c r="V563" s="4"/>
      <c r="W563" s="4"/>
      <c r="AI563" s="4"/>
      <c r="AJ563" s="4"/>
      <c r="AM563" s="4"/>
      <c r="AN563" s="4"/>
      <c r="AS563" s="4"/>
      <c r="AT563" s="4"/>
      <c r="AY563" s="4"/>
      <c r="AZ563" s="4"/>
      <c r="BE563" s="4"/>
      <c r="BF563" s="4"/>
      <c r="BK563" s="4"/>
      <c r="BL563" s="4"/>
      <c r="BP563" s="4"/>
      <c r="BZ563" s="4"/>
      <c r="CK563" s="4"/>
      <c r="CV563" s="4"/>
      <c r="DG563" s="4"/>
      <c r="DR563" s="4"/>
      <c r="DV563" s="4"/>
      <c r="EC563" s="4"/>
    </row>
    <row r="564" spans="1:133" ht="12.75" x14ac:dyDescent="0.2">
      <c r="A564" s="11"/>
      <c r="J564" s="10"/>
      <c r="K564" s="4"/>
      <c r="L564" s="4"/>
      <c r="V564" s="4"/>
      <c r="W564" s="4"/>
      <c r="AI564" s="4"/>
      <c r="AJ564" s="4"/>
      <c r="AM564" s="4"/>
      <c r="AN564" s="4"/>
      <c r="AS564" s="4"/>
      <c r="AT564" s="4"/>
      <c r="AY564" s="4"/>
      <c r="AZ564" s="4"/>
      <c r="BE564" s="4"/>
      <c r="BF564" s="4"/>
      <c r="BK564" s="4"/>
      <c r="BL564" s="4"/>
      <c r="BP564" s="4"/>
      <c r="BZ564" s="4"/>
      <c r="CK564" s="4"/>
      <c r="CV564" s="4"/>
      <c r="DG564" s="4"/>
      <c r="DR564" s="4"/>
      <c r="DV564" s="4"/>
      <c r="EC564" s="4"/>
    </row>
    <row r="565" spans="1:133" ht="12.75" x14ac:dyDescent="0.2">
      <c r="A565" s="11"/>
      <c r="J565" s="10"/>
      <c r="K565" s="4"/>
      <c r="L565" s="4"/>
      <c r="V565" s="4"/>
      <c r="W565" s="4"/>
      <c r="AI565" s="4"/>
      <c r="AJ565" s="4"/>
      <c r="AM565" s="4"/>
      <c r="AN565" s="4"/>
      <c r="AS565" s="4"/>
      <c r="AT565" s="4"/>
      <c r="AY565" s="4"/>
      <c r="AZ565" s="4"/>
      <c r="BE565" s="4"/>
      <c r="BF565" s="4"/>
      <c r="BK565" s="4"/>
      <c r="BL565" s="4"/>
      <c r="BP565" s="4"/>
      <c r="BZ565" s="4"/>
      <c r="CK565" s="4"/>
      <c r="CV565" s="4"/>
      <c r="DG565" s="4"/>
      <c r="DR565" s="4"/>
      <c r="DV565" s="4"/>
      <c r="EC565" s="4"/>
    </row>
    <row r="566" spans="1:133" ht="12.75" x14ac:dyDescent="0.2">
      <c r="A566" s="11"/>
      <c r="J566" s="10"/>
      <c r="K566" s="4"/>
      <c r="L566" s="4"/>
      <c r="V566" s="4"/>
      <c r="W566" s="4"/>
      <c r="AI566" s="4"/>
      <c r="AJ566" s="4"/>
      <c r="AM566" s="4"/>
      <c r="AN566" s="4"/>
      <c r="AS566" s="4"/>
      <c r="AT566" s="4"/>
      <c r="AY566" s="4"/>
      <c r="AZ566" s="4"/>
      <c r="BE566" s="4"/>
      <c r="BF566" s="4"/>
      <c r="BK566" s="4"/>
      <c r="BL566" s="4"/>
      <c r="BP566" s="4"/>
      <c r="BZ566" s="4"/>
      <c r="CK566" s="4"/>
      <c r="CV566" s="4"/>
      <c r="DG566" s="4"/>
      <c r="DR566" s="4"/>
      <c r="DV566" s="4"/>
      <c r="EC566" s="4"/>
    </row>
    <row r="567" spans="1:133" ht="12.75" x14ac:dyDescent="0.2">
      <c r="A567" s="11"/>
      <c r="J567" s="10"/>
      <c r="K567" s="4"/>
      <c r="L567" s="4"/>
      <c r="V567" s="4"/>
      <c r="W567" s="4"/>
      <c r="AI567" s="4"/>
      <c r="AJ567" s="4"/>
      <c r="AM567" s="4"/>
      <c r="AN567" s="4"/>
      <c r="AS567" s="4"/>
      <c r="AT567" s="4"/>
      <c r="AY567" s="4"/>
      <c r="AZ567" s="4"/>
      <c r="BE567" s="4"/>
      <c r="BF567" s="4"/>
      <c r="BK567" s="4"/>
      <c r="BL567" s="4"/>
      <c r="BP567" s="4"/>
      <c r="BZ567" s="4"/>
      <c r="CK567" s="4"/>
      <c r="CV567" s="4"/>
      <c r="DG567" s="4"/>
      <c r="DR567" s="4"/>
      <c r="DV567" s="4"/>
      <c r="EC567" s="4"/>
    </row>
    <row r="568" spans="1:133" ht="12.75" x14ac:dyDescent="0.2">
      <c r="A568" s="11"/>
      <c r="J568" s="10"/>
      <c r="K568" s="4"/>
      <c r="L568" s="4"/>
      <c r="V568" s="4"/>
      <c r="W568" s="4"/>
      <c r="AI568" s="4"/>
      <c r="AJ568" s="4"/>
      <c r="AM568" s="4"/>
      <c r="AN568" s="4"/>
      <c r="AS568" s="4"/>
      <c r="AT568" s="4"/>
      <c r="AY568" s="4"/>
      <c r="AZ568" s="4"/>
      <c r="BE568" s="4"/>
      <c r="BF568" s="4"/>
      <c r="BK568" s="4"/>
      <c r="BL568" s="4"/>
      <c r="BP568" s="4"/>
      <c r="BZ568" s="4"/>
      <c r="CK568" s="4"/>
      <c r="CV568" s="4"/>
      <c r="DG568" s="4"/>
      <c r="DR568" s="4"/>
      <c r="DV568" s="4"/>
      <c r="EC568" s="4"/>
    </row>
    <row r="569" spans="1:133" ht="12.75" x14ac:dyDescent="0.2">
      <c r="A569" s="11"/>
      <c r="J569" s="10"/>
      <c r="K569" s="4"/>
      <c r="L569" s="4"/>
      <c r="V569" s="4"/>
      <c r="W569" s="4"/>
      <c r="AI569" s="4"/>
      <c r="AJ569" s="4"/>
      <c r="AM569" s="4"/>
      <c r="AN569" s="4"/>
      <c r="AS569" s="4"/>
      <c r="AT569" s="4"/>
      <c r="AY569" s="4"/>
      <c r="AZ569" s="4"/>
      <c r="BE569" s="4"/>
      <c r="BF569" s="4"/>
      <c r="BK569" s="4"/>
      <c r="BL569" s="4"/>
      <c r="BP569" s="4"/>
      <c r="BZ569" s="4"/>
      <c r="CK569" s="4"/>
      <c r="CV569" s="4"/>
      <c r="DG569" s="4"/>
      <c r="DR569" s="4"/>
      <c r="DV569" s="4"/>
      <c r="EC569" s="4"/>
    </row>
    <row r="570" spans="1:133" ht="12.75" x14ac:dyDescent="0.2">
      <c r="A570" s="11"/>
      <c r="J570" s="10"/>
      <c r="K570" s="4"/>
      <c r="L570" s="4"/>
      <c r="V570" s="4"/>
      <c r="W570" s="4"/>
      <c r="AI570" s="4"/>
      <c r="AJ570" s="4"/>
      <c r="AM570" s="4"/>
      <c r="AN570" s="4"/>
      <c r="AS570" s="4"/>
      <c r="AT570" s="4"/>
      <c r="AY570" s="4"/>
      <c r="AZ570" s="4"/>
      <c r="BE570" s="4"/>
      <c r="BF570" s="4"/>
      <c r="BK570" s="4"/>
      <c r="BL570" s="4"/>
      <c r="BP570" s="4"/>
      <c r="BZ570" s="4"/>
      <c r="CK570" s="4"/>
      <c r="CV570" s="4"/>
      <c r="DG570" s="4"/>
      <c r="DR570" s="4"/>
      <c r="DV570" s="4"/>
      <c r="EC570" s="4"/>
    </row>
    <row r="571" spans="1:133" ht="12.75" x14ac:dyDescent="0.2">
      <c r="A571" s="11"/>
      <c r="J571" s="10"/>
      <c r="K571" s="4"/>
      <c r="L571" s="4"/>
      <c r="V571" s="4"/>
      <c r="W571" s="4"/>
      <c r="AI571" s="4"/>
      <c r="AJ571" s="4"/>
      <c r="AM571" s="4"/>
      <c r="AN571" s="4"/>
      <c r="AS571" s="4"/>
      <c r="AT571" s="4"/>
      <c r="AY571" s="4"/>
      <c r="AZ571" s="4"/>
      <c r="BE571" s="4"/>
      <c r="BF571" s="4"/>
      <c r="BK571" s="4"/>
      <c r="BL571" s="4"/>
      <c r="BP571" s="4"/>
      <c r="BZ571" s="4"/>
      <c r="CK571" s="4"/>
      <c r="CV571" s="4"/>
      <c r="DG571" s="4"/>
      <c r="DR571" s="4"/>
      <c r="DV571" s="4"/>
      <c r="EC571" s="4"/>
    </row>
    <row r="572" spans="1:133" ht="12.75" x14ac:dyDescent="0.2">
      <c r="A572" s="11"/>
      <c r="J572" s="10"/>
      <c r="K572" s="4"/>
      <c r="L572" s="4"/>
      <c r="V572" s="4"/>
      <c r="W572" s="4"/>
      <c r="AI572" s="4"/>
      <c r="AJ572" s="4"/>
      <c r="AM572" s="4"/>
      <c r="AN572" s="4"/>
      <c r="AS572" s="4"/>
      <c r="AT572" s="4"/>
      <c r="AY572" s="4"/>
      <c r="AZ572" s="4"/>
      <c r="BE572" s="4"/>
      <c r="BF572" s="4"/>
      <c r="BK572" s="4"/>
      <c r="BL572" s="4"/>
      <c r="BP572" s="4"/>
      <c r="BZ572" s="4"/>
      <c r="CK572" s="4"/>
      <c r="CV572" s="4"/>
      <c r="DG572" s="4"/>
      <c r="DR572" s="4"/>
      <c r="DV572" s="4"/>
      <c r="EC572" s="4"/>
    </row>
    <row r="573" spans="1:133" ht="12.75" x14ac:dyDescent="0.2">
      <c r="A573" s="11"/>
      <c r="J573" s="10"/>
      <c r="K573" s="4"/>
      <c r="L573" s="4"/>
      <c r="V573" s="4"/>
      <c r="W573" s="4"/>
      <c r="AI573" s="4"/>
      <c r="AJ573" s="4"/>
      <c r="AM573" s="4"/>
      <c r="AN573" s="4"/>
      <c r="AS573" s="4"/>
      <c r="AT573" s="4"/>
      <c r="AY573" s="4"/>
      <c r="AZ573" s="4"/>
      <c r="BE573" s="4"/>
      <c r="BF573" s="4"/>
      <c r="BK573" s="4"/>
      <c r="BL573" s="4"/>
      <c r="BP573" s="4"/>
      <c r="BZ573" s="4"/>
      <c r="CK573" s="4"/>
      <c r="CV573" s="4"/>
      <c r="DG573" s="4"/>
      <c r="DR573" s="4"/>
      <c r="DV573" s="4"/>
      <c r="EC573" s="4"/>
    </row>
    <row r="574" spans="1:133" ht="12.75" x14ac:dyDescent="0.2">
      <c r="A574" s="11"/>
      <c r="J574" s="10"/>
      <c r="K574" s="4"/>
      <c r="L574" s="4"/>
      <c r="V574" s="4"/>
      <c r="W574" s="4"/>
      <c r="AI574" s="4"/>
      <c r="AJ574" s="4"/>
      <c r="AM574" s="4"/>
      <c r="AN574" s="4"/>
      <c r="AS574" s="4"/>
      <c r="AT574" s="4"/>
      <c r="AY574" s="4"/>
      <c r="AZ574" s="4"/>
      <c r="BE574" s="4"/>
      <c r="BF574" s="4"/>
      <c r="BK574" s="4"/>
      <c r="BL574" s="4"/>
      <c r="BP574" s="4"/>
      <c r="BZ574" s="4"/>
      <c r="CK574" s="4"/>
      <c r="CV574" s="4"/>
      <c r="DG574" s="4"/>
      <c r="DR574" s="4"/>
      <c r="DV574" s="4"/>
      <c r="EC574" s="4"/>
    </row>
    <row r="575" spans="1:133" ht="12.75" x14ac:dyDescent="0.2">
      <c r="A575" s="11"/>
      <c r="J575" s="10"/>
      <c r="K575" s="4"/>
      <c r="L575" s="4"/>
      <c r="V575" s="4"/>
      <c r="W575" s="4"/>
      <c r="AI575" s="4"/>
      <c r="AJ575" s="4"/>
      <c r="AM575" s="4"/>
      <c r="AN575" s="4"/>
      <c r="AS575" s="4"/>
      <c r="AT575" s="4"/>
      <c r="AY575" s="4"/>
      <c r="AZ575" s="4"/>
      <c r="BE575" s="4"/>
      <c r="BF575" s="4"/>
      <c r="BK575" s="4"/>
      <c r="BL575" s="4"/>
      <c r="BP575" s="4"/>
      <c r="BZ575" s="4"/>
      <c r="CK575" s="4"/>
      <c r="CV575" s="4"/>
      <c r="DG575" s="4"/>
      <c r="DR575" s="4"/>
      <c r="DV575" s="4"/>
      <c r="EC575" s="4"/>
    </row>
    <row r="576" spans="1:133" ht="12.75" x14ac:dyDescent="0.2">
      <c r="A576" s="11"/>
      <c r="J576" s="10"/>
      <c r="K576" s="4"/>
      <c r="L576" s="4"/>
      <c r="V576" s="4"/>
      <c r="W576" s="4"/>
      <c r="AI576" s="4"/>
      <c r="AJ576" s="4"/>
      <c r="AM576" s="4"/>
      <c r="AN576" s="4"/>
      <c r="AS576" s="4"/>
      <c r="AT576" s="4"/>
      <c r="AY576" s="4"/>
      <c r="AZ576" s="4"/>
      <c r="BE576" s="4"/>
      <c r="BF576" s="4"/>
      <c r="BK576" s="4"/>
      <c r="BL576" s="4"/>
      <c r="BP576" s="4"/>
      <c r="BZ576" s="4"/>
      <c r="CK576" s="4"/>
      <c r="CV576" s="4"/>
      <c r="DG576" s="4"/>
      <c r="DR576" s="4"/>
      <c r="DV576" s="4"/>
      <c r="EC576" s="4"/>
    </row>
    <row r="577" spans="1:133" ht="12.75" x14ac:dyDescent="0.2">
      <c r="A577" s="11"/>
      <c r="J577" s="10"/>
      <c r="K577" s="4"/>
      <c r="L577" s="4"/>
      <c r="V577" s="4"/>
      <c r="W577" s="4"/>
      <c r="AI577" s="4"/>
      <c r="AJ577" s="4"/>
      <c r="AM577" s="4"/>
      <c r="AN577" s="4"/>
      <c r="AS577" s="4"/>
      <c r="AT577" s="4"/>
      <c r="AY577" s="4"/>
      <c r="AZ577" s="4"/>
      <c r="BE577" s="4"/>
      <c r="BF577" s="4"/>
      <c r="BK577" s="4"/>
      <c r="BL577" s="4"/>
      <c r="BP577" s="4"/>
      <c r="BZ577" s="4"/>
      <c r="CK577" s="4"/>
      <c r="CV577" s="4"/>
      <c r="DG577" s="4"/>
      <c r="DR577" s="4"/>
      <c r="DV577" s="4"/>
      <c r="EC577" s="4"/>
    </row>
    <row r="578" spans="1:133" ht="12.75" x14ac:dyDescent="0.2">
      <c r="A578" s="11"/>
      <c r="J578" s="10"/>
      <c r="K578" s="4"/>
      <c r="L578" s="4"/>
      <c r="V578" s="4"/>
      <c r="W578" s="4"/>
      <c r="AI578" s="4"/>
      <c r="AJ578" s="4"/>
      <c r="AM578" s="4"/>
      <c r="AN578" s="4"/>
      <c r="AS578" s="4"/>
      <c r="AT578" s="4"/>
      <c r="AY578" s="4"/>
      <c r="AZ578" s="4"/>
      <c r="BE578" s="4"/>
      <c r="BF578" s="4"/>
      <c r="BK578" s="4"/>
      <c r="BL578" s="4"/>
      <c r="BP578" s="4"/>
      <c r="BZ578" s="4"/>
      <c r="CK578" s="4"/>
      <c r="CV578" s="4"/>
      <c r="DG578" s="4"/>
      <c r="DR578" s="4"/>
      <c r="DV578" s="4"/>
      <c r="EC578" s="4"/>
    </row>
    <row r="579" spans="1:133" ht="12.75" x14ac:dyDescent="0.2">
      <c r="A579" s="11"/>
      <c r="J579" s="10"/>
      <c r="K579" s="4"/>
      <c r="L579" s="4"/>
      <c r="V579" s="4"/>
      <c r="W579" s="4"/>
      <c r="AI579" s="4"/>
      <c r="AJ579" s="4"/>
      <c r="AM579" s="4"/>
      <c r="AN579" s="4"/>
      <c r="AS579" s="4"/>
      <c r="AT579" s="4"/>
      <c r="AY579" s="4"/>
      <c r="AZ579" s="4"/>
      <c r="BE579" s="4"/>
      <c r="BF579" s="4"/>
      <c r="BK579" s="4"/>
      <c r="BL579" s="4"/>
      <c r="BP579" s="4"/>
      <c r="BZ579" s="4"/>
      <c r="CK579" s="4"/>
      <c r="CV579" s="4"/>
      <c r="DG579" s="4"/>
      <c r="DR579" s="4"/>
      <c r="DV579" s="4"/>
      <c r="EC579" s="4"/>
    </row>
    <row r="580" spans="1:133" ht="12.75" x14ac:dyDescent="0.2">
      <c r="A580" s="11"/>
      <c r="J580" s="10"/>
      <c r="K580" s="4"/>
      <c r="L580" s="4"/>
      <c r="V580" s="4"/>
      <c r="W580" s="4"/>
      <c r="AI580" s="4"/>
      <c r="AJ580" s="4"/>
      <c r="AM580" s="4"/>
      <c r="AN580" s="4"/>
      <c r="AS580" s="4"/>
      <c r="AT580" s="4"/>
      <c r="AY580" s="4"/>
      <c r="AZ580" s="4"/>
      <c r="BE580" s="4"/>
      <c r="BF580" s="4"/>
      <c r="BK580" s="4"/>
      <c r="BL580" s="4"/>
      <c r="BP580" s="4"/>
      <c r="BZ580" s="4"/>
      <c r="CK580" s="4"/>
      <c r="CV580" s="4"/>
      <c r="DG580" s="4"/>
      <c r="DR580" s="4"/>
      <c r="DV580" s="4"/>
      <c r="EC580" s="4"/>
    </row>
    <row r="581" spans="1:133" ht="12.75" x14ac:dyDescent="0.2">
      <c r="A581" s="11"/>
      <c r="J581" s="10"/>
      <c r="K581" s="4"/>
      <c r="L581" s="4"/>
      <c r="V581" s="4"/>
      <c r="W581" s="4"/>
      <c r="AI581" s="4"/>
      <c r="AJ581" s="4"/>
      <c r="AM581" s="4"/>
      <c r="AN581" s="4"/>
      <c r="AS581" s="4"/>
      <c r="AT581" s="4"/>
      <c r="AY581" s="4"/>
      <c r="AZ581" s="4"/>
      <c r="BE581" s="4"/>
      <c r="BF581" s="4"/>
      <c r="BK581" s="4"/>
      <c r="BL581" s="4"/>
      <c r="BP581" s="4"/>
      <c r="BZ581" s="4"/>
      <c r="CK581" s="4"/>
      <c r="CV581" s="4"/>
      <c r="DG581" s="4"/>
      <c r="DR581" s="4"/>
      <c r="DV581" s="4"/>
      <c r="EC581" s="4"/>
    </row>
    <row r="582" spans="1:133" ht="12.75" x14ac:dyDescent="0.2">
      <c r="A582" s="11"/>
      <c r="J582" s="10"/>
      <c r="K582" s="4"/>
      <c r="L582" s="4"/>
      <c r="V582" s="4"/>
      <c r="W582" s="4"/>
      <c r="AI582" s="4"/>
      <c r="AJ582" s="4"/>
      <c r="AM582" s="4"/>
      <c r="AN582" s="4"/>
      <c r="AS582" s="4"/>
      <c r="AT582" s="4"/>
      <c r="AY582" s="4"/>
      <c r="AZ582" s="4"/>
      <c r="BE582" s="4"/>
      <c r="BF582" s="4"/>
      <c r="BK582" s="4"/>
      <c r="BL582" s="4"/>
      <c r="BP582" s="4"/>
      <c r="BZ582" s="4"/>
      <c r="CK582" s="4"/>
      <c r="CV582" s="4"/>
      <c r="DG582" s="4"/>
      <c r="DR582" s="4"/>
      <c r="DV582" s="4"/>
      <c r="EC582" s="4"/>
    </row>
    <row r="583" spans="1:133" ht="12.75" x14ac:dyDescent="0.2">
      <c r="A583" s="11"/>
      <c r="J583" s="10"/>
      <c r="K583" s="4"/>
      <c r="L583" s="4"/>
      <c r="V583" s="4"/>
      <c r="W583" s="4"/>
      <c r="AI583" s="4"/>
      <c r="AJ583" s="4"/>
      <c r="AM583" s="4"/>
      <c r="AN583" s="4"/>
      <c r="AS583" s="4"/>
      <c r="AT583" s="4"/>
      <c r="AY583" s="4"/>
      <c r="AZ583" s="4"/>
      <c r="BE583" s="4"/>
      <c r="BF583" s="4"/>
      <c r="BK583" s="4"/>
      <c r="BL583" s="4"/>
      <c r="BP583" s="4"/>
      <c r="BZ583" s="4"/>
      <c r="CK583" s="4"/>
      <c r="CV583" s="4"/>
      <c r="DG583" s="4"/>
      <c r="DR583" s="4"/>
      <c r="DV583" s="4"/>
      <c r="EC583" s="4"/>
    </row>
    <row r="584" spans="1:133" ht="12.75" x14ac:dyDescent="0.2">
      <c r="A584" s="11"/>
      <c r="J584" s="10"/>
      <c r="K584" s="4"/>
      <c r="L584" s="4"/>
      <c r="V584" s="4"/>
      <c r="W584" s="4"/>
      <c r="AI584" s="4"/>
      <c r="AJ584" s="4"/>
      <c r="AM584" s="4"/>
      <c r="AN584" s="4"/>
      <c r="AS584" s="4"/>
      <c r="AT584" s="4"/>
      <c r="AY584" s="4"/>
      <c r="AZ584" s="4"/>
      <c r="BE584" s="4"/>
      <c r="BF584" s="4"/>
      <c r="BK584" s="4"/>
      <c r="BL584" s="4"/>
      <c r="BP584" s="4"/>
      <c r="BZ584" s="4"/>
      <c r="CK584" s="4"/>
      <c r="CV584" s="4"/>
      <c r="DG584" s="4"/>
      <c r="DR584" s="4"/>
      <c r="DV584" s="4"/>
      <c r="EC584" s="4"/>
    </row>
    <row r="585" spans="1:133" ht="12.75" x14ac:dyDescent="0.2">
      <c r="A585" s="11"/>
      <c r="J585" s="10"/>
      <c r="K585" s="4"/>
      <c r="L585" s="4"/>
      <c r="V585" s="4"/>
      <c r="W585" s="4"/>
      <c r="AI585" s="4"/>
      <c r="AJ585" s="4"/>
      <c r="AM585" s="4"/>
      <c r="AN585" s="4"/>
      <c r="AS585" s="4"/>
      <c r="AT585" s="4"/>
      <c r="AY585" s="4"/>
      <c r="AZ585" s="4"/>
      <c r="BE585" s="4"/>
      <c r="BF585" s="4"/>
      <c r="BK585" s="4"/>
      <c r="BL585" s="4"/>
      <c r="BP585" s="4"/>
      <c r="BZ585" s="4"/>
      <c r="CK585" s="4"/>
      <c r="CV585" s="4"/>
      <c r="DG585" s="4"/>
      <c r="DR585" s="4"/>
      <c r="DV585" s="4"/>
      <c r="EC585" s="4"/>
    </row>
    <row r="586" spans="1:133" ht="12.75" x14ac:dyDescent="0.2">
      <c r="A586" s="11"/>
      <c r="J586" s="10"/>
      <c r="K586" s="4"/>
      <c r="L586" s="4"/>
      <c r="V586" s="4"/>
      <c r="W586" s="4"/>
      <c r="AI586" s="4"/>
      <c r="AJ586" s="4"/>
      <c r="AM586" s="4"/>
      <c r="AN586" s="4"/>
      <c r="AS586" s="4"/>
      <c r="AT586" s="4"/>
      <c r="AY586" s="4"/>
      <c r="AZ586" s="4"/>
      <c r="BE586" s="4"/>
      <c r="BF586" s="4"/>
      <c r="BK586" s="4"/>
      <c r="BL586" s="4"/>
      <c r="BP586" s="4"/>
      <c r="BZ586" s="4"/>
      <c r="CK586" s="4"/>
      <c r="CV586" s="4"/>
      <c r="DG586" s="4"/>
      <c r="DR586" s="4"/>
      <c r="DV586" s="4"/>
      <c r="EC586" s="4"/>
    </row>
    <row r="587" spans="1:133" ht="12.75" x14ac:dyDescent="0.2">
      <c r="A587" s="11"/>
      <c r="J587" s="10"/>
      <c r="K587" s="4"/>
      <c r="L587" s="4"/>
      <c r="V587" s="4"/>
      <c r="W587" s="4"/>
      <c r="AI587" s="4"/>
      <c r="AJ587" s="4"/>
      <c r="AM587" s="4"/>
      <c r="AN587" s="4"/>
      <c r="AS587" s="4"/>
      <c r="AT587" s="4"/>
      <c r="AY587" s="4"/>
      <c r="AZ587" s="4"/>
      <c r="BE587" s="4"/>
      <c r="BF587" s="4"/>
      <c r="BK587" s="4"/>
      <c r="BL587" s="4"/>
      <c r="BP587" s="4"/>
      <c r="BZ587" s="4"/>
      <c r="CK587" s="4"/>
      <c r="CV587" s="4"/>
      <c r="DG587" s="4"/>
      <c r="DR587" s="4"/>
      <c r="DV587" s="4"/>
      <c r="EC587" s="4"/>
    </row>
    <row r="588" spans="1:133" ht="12.75" x14ac:dyDescent="0.2">
      <c r="A588" s="11"/>
      <c r="J588" s="10"/>
      <c r="K588" s="4"/>
      <c r="L588" s="4"/>
      <c r="V588" s="4"/>
      <c r="W588" s="4"/>
      <c r="AI588" s="4"/>
      <c r="AJ588" s="4"/>
      <c r="AM588" s="4"/>
      <c r="AN588" s="4"/>
      <c r="AS588" s="4"/>
      <c r="AT588" s="4"/>
      <c r="AY588" s="4"/>
      <c r="AZ588" s="4"/>
      <c r="BE588" s="4"/>
      <c r="BF588" s="4"/>
      <c r="BK588" s="4"/>
      <c r="BL588" s="4"/>
      <c r="BP588" s="4"/>
      <c r="BZ588" s="4"/>
      <c r="CK588" s="4"/>
      <c r="CV588" s="4"/>
      <c r="DG588" s="4"/>
      <c r="DR588" s="4"/>
      <c r="DV588" s="4"/>
      <c r="EC588" s="4"/>
    </row>
    <row r="589" spans="1:133" ht="12.75" x14ac:dyDescent="0.2">
      <c r="A589" s="11"/>
      <c r="J589" s="10"/>
      <c r="K589" s="4"/>
      <c r="L589" s="4"/>
      <c r="V589" s="4"/>
      <c r="W589" s="4"/>
      <c r="AI589" s="4"/>
      <c r="AJ589" s="4"/>
      <c r="AM589" s="4"/>
      <c r="AN589" s="4"/>
      <c r="AS589" s="4"/>
      <c r="AT589" s="4"/>
      <c r="AY589" s="4"/>
      <c r="AZ589" s="4"/>
      <c r="BE589" s="4"/>
      <c r="BF589" s="4"/>
      <c r="BK589" s="4"/>
      <c r="BL589" s="4"/>
      <c r="BP589" s="4"/>
      <c r="BZ589" s="4"/>
      <c r="CK589" s="4"/>
      <c r="CV589" s="4"/>
      <c r="DG589" s="4"/>
      <c r="DR589" s="4"/>
      <c r="DV589" s="4"/>
      <c r="EC589" s="4"/>
    </row>
    <row r="590" spans="1:133" ht="12.75" x14ac:dyDescent="0.2">
      <c r="A590" s="11"/>
      <c r="J590" s="10"/>
      <c r="K590" s="4"/>
      <c r="L590" s="4"/>
      <c r="V590" s="4"/>
      <c r="W590" s="4"/>
      <c r="AI590" s="4"/>
      <c r="AJ590" s="4"/>
      <c r="AM590" s="4"/>
      <c r="AN590" s="4"/>
      <c r="AS590" s="4"/>
      <c r="AT590" s="4"/>
      <c r="AY590" s="4"/>
      <c r="AZ590" s="4"/>
      <c r="BE590" s="4"/>
      <c r="BF590" s="4"/>
      <c r="BK590" s="4"/>
      <c r="BL590" s="4"/>
      <c r="BP590" s="4"/>
      <c r="BZ590" s="4"/>
      <c r="CK590" s="4"/>
      <c r="CV590" s="4"/>
      <c r="DG590" s="4"/>
      <c r="DR590" s="4"/>
      <c r="DV590" s="4"/>
      <c r="EC590" s="4"/>
    </row>
    <row r="591" spans="1:133" ht="12.75" x14ac:dyDescent="0.2">
      <c r="A591" s="11"/>
      <c r="J591" s="10"/>
      <c r="K591" s="4"/>
      <c r="L591" s="4"/>
      <c r="V591" s="4"/>
      <c r="W591" s="4"/>
      <c r="AI591" s="4"/>
      <c r="AJ591" s="4"/>
      <c r="AM591" s="4"/>
      <c r="AN591" s="4"/>
      <c r="AS591" s="4"/>
      <c r="AT591" s="4"/>
      <c r="AY591" s="4"/>
      <c r="AZ591" s="4"/>
      <c r="BE591" s="4"/>
      <c r="BF591" s="4"/>
      <c r="BK591" s="4"/>
      <c r="BL591" s="4"/>
      <c r="BP591" s="4"/>
      <c r="BZ591" s="4"/>
      <c r="CK591" s="4"/>
      <c r="CV591" s="4"/>
      <c r="DG591" s="4"/>
      <c r="DR591" s="4"/>
      <c r="DV591" s="4"/>
      <c r="EC591" s="4"/>
    </row>
    <row r="592" spans="1:133" ht="12.75" x14ac:dyDescent="0.2">
      <c r="A592" s="11"/>
      <c r="J592" s="10"/>
      <c r="K592" s="4"/>
      <c r="L592" s="4"/>
      <c r="V592" s="4"/>
      <c r="W592" s="4"/>
      <c r="AI592" s="4"/>
      <c r="AJ592" s="4"/>
      <c r="AM592" s="4"/>
      <c r="AN592" s="4"/>
      <c r="AS592" s="4"/>
      <c r="AT592" s="4"/>
      <c r="AY592" s="4"/>
      <c r="AZ592" s="4"/>
      <c r="BE592" s="4"/>
      <c r="BF592" s="4"/>
      <c r="BK592" s="4"/>
      <c r="BL592" s="4"/>
      <c r="BP592" s="4"/>
      <c r="BZ592" s="4"/>
      <c r="CK592" s="4"/>
      <c r="CV592" s="4"/>
      <c r="DG592" s="4"/>
      <c r="DR592" s="4"/>
      <c r="DV592" s="4"/>
      <c r="EC592" s="4"/>
    </row>
    <row r="593" spans="1:133" ht="12.75" x14ac:dyDescent="0.2">
      <c r="A593" s="11"/>
      <c r="J593" s="10"/>
      <c r="K593" s="4"/>
      <c r="L593" s="4"/>
      <c r="V593" s="4"/>
      <c r="W593" s="4"/>
      <c r="AI593" s="4"/>
      <c r="AJ593" s="4"/>
      <c r="AM593" s="4"/>
      <c r="AN593" s="4"/>
      <c r="AS593" s="4"/>
      <c r="AT593" s="4"/>
      <c r="AY593" s="4"/>
      <c r="AZ593" s="4"/>
      <c r="BE593" s="4"/>
      <c r="BF593" s="4"/>
      <c r="BK593" s="4"/>
      <c r="BL593" s="4"/>
      <c r="BP593" s="4"/>
      <c r="BZ593" s="4"/>
      <c r="CK593" s="4"/>
      <c r="CV593" s="4"/>
      <c r="DG593" s="4"/>
      <c r="DR593" s="4"/>
      <c r="DV593" s="4"/>
      <c r="EC593" s="4"/>
    </row>
    <row r="594" spans="1:133" ht="12.75" x14ac:dyDescent="0.2">
      <c r="A594" s="11"/>
      <c r="J594" s="10"/>
      <c r="K594" s="4"/>
      <c r="L594" s="4"/>
      <c r="V594" s="4"/>
      <c r="W594" s="4"/>
      <c r="AI594" s="4"/>
      <c r="AJ594" s="4"/>
      <c r="AM594" s="4"/>
      <c r="AN594" s="4"/>
      <c r="AS594" s="4"/>
      <c r="AT594" s="4"/>
      <c r="AY594" s="4"/>
      <c r="AZ594" s="4"/>
      <c r="BE594" s="4"/>
      <c r="BF594" s="4"/>
      <c r="BK594" s="4"/>
      <c r="BL594" s="4"/>
      <c r="BP594" s="4"/>
      <c r="BZ594" s="4"/>
      <c r="CK594" s="4"/>
      <c r="CV594" s="4"/>
      <c r="DG594" s="4"/>
      <c r="DR594" s="4"/>
      <c r="DV594" s="4"/>
      <c r="EC594" s="4"/>
    </row>
    <row r="595" spans="1:133" ht="12.75" x14ac:dyDescent="0.2">
      <c r="A595" s="11"/>
      <c r="J595" s="10"/>
      <c r="K595" s="4"/>
      <c r="L595" s="4"/>
      <c r="V595" s="4"/>
      <c r="W595" s="4"/>
      <c r="AI595" s="4"/>
      <c r="AJ595" s="4"/>
      <c r="AM595" s="4"/>
      <c r="AN595" s="4"/>
      <c r="AS595" s="4"/>
      <c r="AT595" s="4"/>
      <c r="AY595" s="4"/>
      <c r="AZ595" s="4"/>
      <c r="BE595" s="4"/>
      <c r="BF595" s="4"/>
      <c r="BK595" s="4"/>
      <c r="BL595" s="4"/>
      <c r="BP595" s="4"/>
      <c r="BZ595" s="4"/>
      <c r="CK595" s="4"/>
      <c r="CV595" s="4"/>
      <c r="DG595" s="4"/>
      <c r="DR595" s="4"/>
      <c r="DV595" s="4"/>
      <c r="EC595" s="4"/>
    </row>
    <row r="596" spans="1:133" ht="12.75" x14ac:dyDescent="0.2">
      <c r="A596" s="11"/>
      <c r="J596" s="10"/>
      <c r="K596" s="4"/>
      <c r="L596" s="4"/>
      <c r="V596" s="4"/>
      <c r="W596" s="4"/>
      <c r="AI596" s="4"/>
      <c r="AJ596" s="4"/>
      <c r="AM596" s="4"/>
      <c r="AN596" s="4"/>
      <c r="AS596" s="4"/>
      <c r="AT596" s="4"/>
      <c r="AY596" s="4"/>
      <c r="AZ596" s="4"/>
      <c r="BE596" s="4"/>
      <c r="BF596" s="4"/>
      <c r="BK596" s="4"/>
      <c r="BL596" s="4"/>
      <c r="BP596" s="4"/>
      <c r="BZ596" s="4"/>
      <c r="CK596" s="4"/>
      <c r="CV596" s="4"/>
      <c r="DG596" s="4"/>
      <c r="DR596" s="4"/>
      <c r="DV596" s="4"/>
      <c r="EC596" s="4"/>
    </row>
    <row r="597" spans="1:133" ht="12.75" x14ac:dyDescent="0.2">
      <c r="A597" s="11"/>
      <c r="J597" s="10"/>
      <c r="K597" s="4"/>
      <c r="L597" s="4"/>
      <c r="V597" s="4"/>
      <c r="W597" s="4"/>
      <c r="AI597" s="4"/>
      <c r="AJ597" s="4"/>
      <c r="AM597" s="4"/>
      <c r="AN597" s="4"/>
      <c r="AS597" s="4"/>
      <c r="AT597" s="4"/>
      <c r="AY597" s="4"/>
      <c r="AZ597" s="4"/>
      <c r="BE597" s="4"/>
      <c r="BF597" s="4"/>
      <c r="BK597" s="4"/>
      <c r="BL597" s="4"/>
      <c r="BP597" s="4"/>
      <c r="BZ597" s="4"/>
      <c r="CK597" s="4"/>
      <c r="CV597" s="4"/>
      <c r="DG597" s="4"/>
      <c r="DR597" s="4"/>
      <c r="DV597" s="4"/>
      <c r="EC597" s="4"/>
    </row>
    <row r="598" spans="1:133" ht="12.75" x14ac:dyDescent="0.2">
      <c r="A598" s="11"/>
      <c r="J598" s="10"/>
      <c r="K598" s="4"/>
      <c r="L598" s="4"/>
      <c r="V598" s="4"/>
      <c r="W598" s="4"/>
      <c r="AI598" s="4"/>
      <c r="AJ598" s="4"/>
      <c r="AM598" s="4"/>
      <c r="AN598" s="4"/>
      <c r="AS598" s="4"/>
      <c r="AT598" s="4"/>
      <c r="AY598" s="4"/>
      <c r="AZ598" s="4"/>
      <c r="BE598" s="4"/>
      <c r="BF598" s="4"/>
      <c r="BK598" s="4"/>
      <c r="BL598" s="4"/>
      <c r="BP598" s="4"/>
      <c r="BZ598" s="4"/>
      <c r="CK598" s="4"/>
      <c r="CV598" s="4"/>
      <c r="DG598" s="4"/>
      <c r="DR598" s="4"/>
      <c r="DV598" s="4"/>
      <c r="EC598" s="4"/>
    </row>
    <row r="599" spans="1:133" ht="12.75" x14ac:dyDescent="0.2">
      <c r="A599" s="11"/>
      <c r="J599" s="10"/>
      <c r="K599" s="4"/>
      <c r="L599" s="4"/>
      <c r="V599" s="4"/>
      <c r="W599" s="4"/>
      <c r="AI599" s="4"/>
      <c r="AJ599" s="4"/>
      <c r="AM599" s="4"/>
      <c r="AN599" s="4"/>
      <c r="AS599" s="4"/>
      <c r="AT599" s="4"/>
      <c r="AY599" s="4"/>
      <c r="AZ599" s="4"/>
      <c r="BE599" s="4"/>
      <c r="BF599" s="4"/>
      <c r="BK599" s="4"/>
      <c r="BL599" s="4"/>
      <c r="BP599" s="4"/>
      <c r="BZ599" s="4"/>
      <c r="CK599" s="4"/>
      <c r="CV599" s="4"/>
      <c r="DG599" s="4"/>
      <c r="DR599" s="4"/>
      <c r="DV599" s="4"/>
      <c r="EC599" s="4"/>
    </row>
    <row r="600" spans="1:133" ht="12.75" x14ac:dyDescent="0.2">
      <c r="A600" s="11"/>
      <c r="J600" s="10"/>
      <c r="K600" s="4"/>
      <c r="L600" s="4"/>
      <c r="V600" s="4"/>
      <c r="W600" s="4"/>
      <c r="AI600" s="4"/>
      <c r="AJ600" s="4"/>
      <c r="AM600" s="4"/>
      <c r="AN600" s="4"/>
      <c r="AS600" s="4"/>
      <c r="AT600" s="4"/>
      <c r="AY600" s="4"/>
      <c r="AZ600" s="4"/>
      <c r="BE600" s="4"/>
      <c r="BF600" s="4"/>
      <c r="BK600" s="4"/>
      <c r="BL600" s="4"/>
      <c r="BP600" s="4"/>
      <c r="BZ600" s="4"/>
      <c r="CK600" s="4"/>
      <c r="CV600" s="4"/>
      <c r="DG600" s="4"/>
      <c r="DR600" s="4"/>
      <c r="DV600" s="4"/>
      <c r="EC600" s="4"/>
    </row>
    <row r="601" spans="1:133" ht="12.75" x14ac:dyDescent="0.2">
      <c r="A601" s="11"/>
      <c r="J601" s="10"/>
      <c r="K601" s="4"/>
      <c r="L601" s="4"/>
      <c r="V601" s="4"/>
      <c r="W601" s="4"/>
      <c r="AI601" s="4"/>
      <c r="AJ601" s="4"/>
      <c r="AM601" s="4"/>
      <c r="AN601" s="4"/>
      <c r="AS601" s="4"/>
      <c r="AT601" s="4"/>
      <c r="AY601" s="4"/>
      <c r="AZ601" s="4"/>
      <c r="BE601" s="4"/>
      <c r="BF601" s="4"/>
      <c r="BK601" s="4"/>
      <c r="BL601" s="4"/>
      <c r="BP601" s="4"/>
      <c r="BZ601" s="4"/>
      <c r="CK601" s="4"/>
      <c r="CV601" s="4"/>
      <c r="DG601" s="4"/>
      <c r="DR601" s="4"/>
      <c r="DV601" s="4"/>
      <c r="EC601" s="4"/>
    </row>
    <row r="602" spans="1:133" ht="12.75" x14ac:dyDescent="0.2">
      <c r="A602" s="11"/>
      <c r="J602" s="10"/>
      <c r="K602" s="4"/>
      <c r="L602" s="4"/>
      <c r="V602" s="4"/>
      <c r="W602" s="4"/>
      <c r="AI602" s="4"/>
      <c r="AJ602" s="4"/>
      <c r="AM602" s="4"/>
      <c r="AN602" s="4"/>
      <c r="AS602" s="4"/>
      <c r="AT602" s="4"/>
      <c r="AY602" s="4"/>
      <c r="AZ602" s="4"/>
      <c r="BE602" s="4"/>
      <c r="BF602" s="4"/>
      <c r="BK602" s="4"/>
      <c r="BL602" s="4"/>
      <c r="BP602" s="4"/>
      <c r="BZ602" s="4"/>
      <c r="CK602" s="4"/>
      <c r="CV602" s="4"/>
      <c r="DG602" s="4"/>
      <c r="DR602" s="4"/>
      <c r="DV602" s="4"/>
      <c r="EC602" s="4"/>
    </row>
    <row r="603" spans="1:133" ht="12.75" x14ac:dyDescent="0.2">
      <c r="A603" s="11"/>
      <c r="J603" s="10"/>
      <c r="K603" s="4"/>
      <c r="L603" s="4"/>
      <c r="V603" s="4"/>
      <c r="W603" s="4"/>
      <c r="AI603" s="4"/>
      <c r="AJ603" s="4"/>
      <c r="AM603" s="4"/>
      <c r="AN603" s="4"/>
      <c r="AS603" s="4"/>
      <c r="AT603" s="4"/>
      <c r="AY603" s="4"/>
      <c r="AZ603" s="4"/>
      <c r="BE603" s="4"/>
      <c r="BF603" s="4"/>
      <c r="BK603" s="4"/>
      <c r="BL603" s="4"/>
      <c r="BP603" s="4"/>
      <c r="BZ603" s="4"/>
      <c r="CK603" s="4"/>
      <c r="CV603" s="4"/>
      <c r="DG603" s="4"/>
      <c r="DR603" s="4"/>
      <c r="DV603" s="4"/>
      <c r="EC603" s="4"/>
    </row>
    <row r="604" spans="1:133" ht="12.75" x14ac:dyDescent="0.2">
      <c r="A604" s="11"/>
      <c r="J604" s="10"/>
      <c r="K604" s="4"/>
      <c r="L604" s="4"/>
      <c r="V604" s="4"/>
      <c r="W604" s="4"/>
      <c r="AI604" s="4"/>
      <c r="AJ604" s="4"/>
      <c r="AM604" s="4"/>
      <c r="AN604" s="4"/>
      <c r="AS604" s="4"/>
      <c r="AT604" s="4"/>
      <c r="AY604" s="4"/>
      <c r="AZ604" s="4"/>
      <c r="BE604" s="4"/>
      <c r="BF604" s="4"/>
      <c r="BK604" s="4"/>
      <c r="BL604" s="4"/>
      <c r="BP604" s="4"/>
      <c r="BZ604" s="4"/>
      <c r="CK604" s="4"/>
      <c r="CV604" s="4"/>
      <c r="DG604" s="4"/>
      <c r="DR604" s="4"/>
      <c r="DV604" s="4"/>
      <c r="EC604" s="4"/>
    </row>
    <row r="605" spans="1:133" ht="12.75" x14ac:dyDescent="0.2">
      <c r="A605" s="11"/>
      <c r="J605" s="10"/>
      <c r="K605" s="4"/>
      <c r="L605" s="4"/>
      <c r="V605" s="4"/>
      <c r="W605" s="4"/>
      <c r="AI605" s="4"/>
      <c r="AJ605" s="4"/>
      <c r="AM605" s="4"/>
      <c r="AN605" s="4"/>
      <c r="AS605" s="4"/>
      <c r="AT605" s="4"/>
      <c r="AY605" s="4"/>
      <c r="AZ605" s="4"/>
      <c r="BE605" s="4"/>
      <c r="BF605" s="4"/>
      <c r="BK605" s="4"/>
      <c r="BL605" s="4"/>
      <c r="BP605" s="4"/>
      <c r="BZ605" s="4"/>
      <c r="CK605" s="4"/>
      <c r="CV605" s="4"/>
      <c r="DG605" s="4"/>
      <c r="DR605" s="4"/>
      <c r="DV605" s="4"/>
      <c r="EC605" s="4"/>
    </row>
    <row r="606" spans="1:133" ht="12.75" x14ac:dyDescent="0.2">
      <c r="A606" s="11"/>
      <c r="J606" s="10"/>
      <c r="K606" s="4"/>
      <c r="L606" s="4"/>
      <c r="V606" s="4"/>
      <c r="W606" s="4"/>
      <c r="AI606" s="4"/>
      <c r="AJ606" s="4"/>
      <c r="AM606" s="4"/>
      <c r="AN606" s="4"/>
      <c r="AS606" s="4"/>
      <c r="AT606" s="4"/>
      <c r="AY606" s="4"/>
      <c r="AZ606" s="4"/>
      <c r="BE606" s="4"/>
      <c r="BF606" s="4"/>
      <c r="BK606" s="4"/>
      <c r="BL606" s="4"/>
      <c r="BP606" s="4"/>
      <c r="BZ606" s="4"/>
      <c r="CK606" s="4"/>
      <c r="CV606" s="4"/>
      <c r="DG606" s="4"/>
      <c r="DR606" s="4"/>
      <c r="DV606" s="4"/>
      <c r="EC606" s="4"/>
    </row>
    <row r="607" spans="1:133" ht="12.75" x14ac:dyDescent="0.2">
      <c r="A607" s="11"/>
      <c r="J607" s="10"/>
      <c r="K607" s="4"/>
      <c r="L607" s="4"/>
      <c r="V607" s="4"/>
      <c r="W607" s="4"/>
      <c r="AI607" s="4"/>
      <c r="AJ607" s="4"/>
      <c r="AM607" s="4"/>
      <c r="AN607" s="4"/>
      <c r="AS607" s="4"/>
      <c r="AT607" s="4"/>
      <c r="AY607" s="4"/>
      <c r="AZ607" s="4"/>
      <c r="BE607" s="4"/>
      <c r="BF607" s="4"/>
      <c r="BK607" s="4"/>
      <c r="BL607" s="4"/>
      <c r="BP607" s="4"/>
      <c r="BZ607" s="4"/>
      <c r="CK607" s="4"/>
      <c r="CV607" s="4"/>
      <c r="DG607" s="4"/>
      <c r="DR607" s="4"/>
      <c r="DV607" s="4"/>
      <c r="EC607" s="4"/>
    </row>
    <row r="608" spans="1:133" ht="12.75" x14ac:dyDescent="0.2">
      <c r="A608" s="11"/>
      <c r="J608" s="10"/>
      <c r="K608" s="4"/>
      <c r="L608" s="4"/>
      <c r="V608" s="4"/>
      <c r="W608" s="4"/>
      <c r="AI608" s="4"/>
      <c r="AJ608" s="4"/>
      <c r="AM608" s="4"/>
      <c r="AN608" s="4"/>
      <c r="AS608" s="4"/>
      <c r="AT608" s="4"/>
      <c r="AY608" s="4"/>
      <c r="AZ608" s="4"/>
      <c r="BE608" s="4"/>
      <c r="BF608" s="4"/>
      <c r="BK608" s="4"/>
      <c r="BL608" s="4"/>
      <c r="BP608" s="4"/>
      <c r="BZ608" s="4"/>
      <c r="CK608" s="4"/>
      <c r="CV608" s="4"/>
      <c r="DG608" s="4"/>
      <c r="DR608" s="4"/>
      <c r="DV608" s="4"/>
      <c r="EC608" s="4"/>
    </row>
    <row r="609" spans="1:133" ht="12.75" x14ac:dyDescent="0.2">
      <c r="A609" s="11"/>
      <c r="J609" s="10"/>
      <c r="K609" s="4"/>
      <c r="L609" s="4"/>
      <c r="V609" s="4"/>
      <c r="W609" s="4"/>
      <c r="AI609" s="4"/>
      <c r="AJ609" s="4"/>
      <c r="AM609" s="4"/>
      <c r="AN609" s="4"/>
      <c r="AS609" s="4"/>
      <c r="AT609" s="4"/>
      <c r="AY609" s="4"/>
      <c r="AZ609" s="4"/>
      <c r="BE609" s="4"/>
      <c r="BF609" s="4"/>
      <c r="BK609" s="4"/>
      <c r="BL609" s="4"/>
      <c r="BP609" s="4"/>
      <c r="BZ609" s="4"/>
      <c r="CK609" s="4"/>
      <c r="CV609" s="4"/>
      <c r="DG609" s="4"/>
      <c r="DR609" s="4"/>
      <c r="DV609" s="4"/>
      <c r="EC609" s="4"/>
    </row>
    <row r="610" spans="1:133" ht="12.75" x14ac:dyDescent="0.2">
      <c r="A610" s="11"/>
      <c r="J610" s="10"/>
      <c r="K610" s="4"/>
      <c r="L610" s="4"/>
      <c r="V610" s="4"/>
      <c r="W610" s="4"/>
      <c r="AI610" s="4"/>
      <c r="AJ610" s="4"/>
      <c r="AM610" s="4"/>
      <c r="AN610" s="4"/>
      <c r="AS610" s="4"/>
      <c r="AT610" s="4"/>
      <c r="AY610" s="4"/>
      <c r="AZ610" s="4"/>
      <c r="BE610" s="4"/>
      <c r="BF610" s="4"/>
      <c r="BK610" s="4"/>
      <c r="BL610" s="4"/>
      <c r="BP610" s="4"/>
      <c r="BZ610" s="4"/>
      <c r="CK610" s="4"/>
      <c r="CV610" s="4"/>
      <c r="DG610" s="4"/>
      <c r="DR610" s="4"/>
      <c r="DV610" s="4"/>
      <c r="EC610" s="4"/>
    </row>
    <row r="611" spans="1:133" ht="12.75" x14ac:dyDescent="0.2">
      <c r="A611" s="11"/>
      <c r="J611" s="10"/>
      <c r="K611" s="4"/>
      <c r="L611" s="4"/>
      <c r="V611" s="4"/>
      <c r="W611" s="4"/>
      <c r="AI611" s="4"/>
      <c r="AJ611" s="4"/>
      <c r="AM611" s="4"/>
      <c r="AN611" s="4"/>
      <c r="AS611" s="4"/>
      <c r="AT611" s="4"/>
      <c r="AY611" s="4"/>
      <c r="AZ611" s="4"/>
      <c r="BE611" s="4"/>
      <c r="BF611" s="4"/>
      <c r="BK611" s="4"/>
      <c r="BL611" s="4"/>
      <c r="BP611" s="4"/>
      <c r="BZ611" s="4"/>
      <c r="CK611" s="4"/>
      <c r="CV611" s="4"/>
      <c r="DG611" s="4"/>
      <c r="DR611" s="4"/>
      <c r="DV611" s="4"/>
      <c r="EC611" s="4"/>
    </row>
    <row r="612" spans="1:133" ht="12.75" x14ac:dyDescent="0.2">
      <c r="A612" s="11"/>
      <c r="J612" s="10"/>
      <c r="K612" s="4"/>
      <c r="L612" s="4"/>
      <c r="V612" s="4"/>
      <c r="W612" s="4"/>
      <c r="AI612" s="4"/>
      <c r="AJ612" s="4"/>
      <c r="AM612" s="4"/>
      <c r="AN612" s="4"/>
      <c r="AS612" s="4"/>
      <c r="AT612" s="4"/>
      <c r="AY612" s="4"/>
      <c r="AZ612" s="4"/>
      <c r="BE612" s="4"/>
      <c r="BF612" s="4"/>
      <c r="BK612" s="4"/>
      <c r="BL612" s="4"/>
      <c r="BP612" s="4"/>
      <c r="BZ612" s="4"/>
      <c r="CK612" s="4"/>
      <c r="CV612" s="4"/>
      <c r="DG612" s="4"/>
      <c r="DR612" s="4"/>
      <c r="DV612" s="4"/>
      <c r="EC612" s="4"/>
    </row>
    <row r="613" spans="1:133" ht="12.75" x14ac:dyDescent="0.2">
      <c r="A613" s="11"/>
      <c r="J613" s="10"/>
      <c r="K613" s="4"/>
      <c r="L613" s="4"/>
      <c r="V613" s="4"/>
      <c r="W613" s="4"/>
      <c r="AI613" s="4"/>
      <c r="AJ613" s="4"/>
      <c r="AM613" s="4"/>
      <c r="AN613" s="4"/>
      <c r="AS613" s="4"/>
      <c r="AT613" s="4"/>
      <c r="AY613" s="4"/>
      <c r="AZ613" s="4"/>
      <c r="BE613" s="4"/>
      <c r="BF613" s="4"/>
      <c r="BK613" s="4"/>
      <c r="BL613" s="4"/>
      <c r="BP613" s="4"/>
      <c r="BZ613" s="4"/>
      <c r="CK613" s="4"/>
      <c r="CV613" s="4"/>
      <c r="DG613" s="4"/>
      <c r="DR613" s="4"/>
      <c r="DV613" s="4"/>
      <c r="EC613" s="4"/>
    </row>
    <row r="614" spans="1:133" ht="12.75" x14ac:dyDescent="0.2">
      <c r="A614" s="11"/>
      <c r="J614" s="10"/>
      <c r="K614" s="4"/>
      <c r="L614" s="4"/>
      <c r="V614" s="4"/>
      <c r="W614" s="4"/>
      <c r="AI614" s="4"/>
      <c r="AJ614" s="4"/>
      <c r="AM614" s="4"/>
      <c r="AN614" s="4"/>
      <c r="AS614" s="4"/>
      <c r="AT614" s="4"/>
      <c r="AY614" s="4"/>
      <c r="AZ614" s="4"/>
      <c r="BE614" s="4"/>
      <c r="BF614" s="4"/>
      <c r="BK614" s="4"/>
      <c r="BL614" s="4"/>
      <c r="BP614" s="4"/>
      <c r="BZ614" s="4"/>
      <c r="CK614" s="4"/>
      <c r="CV614" s="4"/>
      <c r="DG614" s="4"/>
      <c r="DR614" s="4"/>
      <c r="DV614" s="4"/>
      <c r="EC614" s="4"/>
    </row>
    <row r="615" spans="1:133" ht="12.75" x14ac:dyDescent="0.2">
      <c r="A615" s="11"/>
      <c r="J615" s="10"/>
      <c r="K615" s="4"/>
      <c r="L615" s="4"/>
      <c r="V615" s="4"/>
      <c r="W615" s="4"/>
      <c r="AI615" s="4"/>
      <c r="AJ615" s="4"/>
      <c r="AM615" s="4"/>
      <c r="AN615" s="4"/>
      <c r="AS615" s="4"/>
      <c r="AT615" s="4"/>
      <c r="AY615" s="4"/>
      <c r="AZ615" s="4"/>
      <c r="BE615" s="4"/>
      <c r="BF615" s="4"/>
      <c r="BK615" s="4"/>
      <c r="BL615" s="4"/>
      <c r="BP615" s="4"/>
      <c r="BZ615" s="4"/>
      <c r="CK615" s="4"/>
      <c r="CV615" s="4"/>
      <c r="DG615" s="4"/>
      <c r="DR615" s="4"/>
      <c r="DV615" s="4"/>
      <c r="EC615" s="4"/>
    </row>
    <row r="616" spans="1:133" ht="12.75" x14ac:dyDescent="0.2">
      <c r="A616" s="11"/>
      <c r="J616" s="10"/>
      <c r="K616" s="4"/>
      <c r="L616" s="4"/>
      <c r="V616" s="4"/>
      <c r="W616" s="4"/>
      <c r="AI616" s="4"/>
      <c r="AJ616" s="4"/>
      <c r="AM616" s="4"/>
      <c r="AN616" s="4"/>
      <c r="AS616" s="4"/>
      <c r="AT616" s="4"/>
      <c r="AY616" s="4"/>
      <c r="AZ616" s="4"/>
      <c r="BE616" s="4"/>
      <c r="BF616" s="4"/>
      <c r="BK616" s="4"/>
      <c r="BL616" s="4"/>
      <c r="BP616" s="4"/>
      <c r="BZ616" s="4"/>
      <c r="CK616" s="4"/>
      <c r="CV616" s="4"/>
      <c r="DG616" s="4"/>
      <c r="DR616" s="4"/>
      <c r="DV616" s="4"/>
      <c r="EC616" s="4"/>
    </row>
    <row r="617" spans="1:133" ht="12.75" x14ac:dyDescent="0.2">
      <c r="A617" s="11"/>
      <c r="J617" s="10"/>
      <c r="K617" s="4"/>
      <c r="L617" s="4"/>
      <c r="V617" s="4"/>
      <c r="W617" s="4"/>
      <c r="AI617" s="4"/>
      <c r="AJ617" s="4"/>
      <c r="AM617" s="4"/>
      <c r="AN617" s="4"/>
      <c r="AS617" s="4"/>
      <c r="AT617" s="4"/>
      <c r="AY617" s="4"/>
      <c r="AZ617" s="4"/>
      <c r="BE617" s="4"/>
      <c r="BF617" s="4"/>
      <c r="BK617" s="4"/>
      <c r="BL617" s="4"/>
      <c r="BP617" s="4"/>
      <c r="BZ617" s="4"/>
      <c r="CK617" s="4"/>
      <c r="CV617" s="4"/>
      <c r="DG617" s="4"/>
      <c r="DR617" s="4"/>
      <c r="DV617" s="4"/>
      <c r="EC617" s="4"/>
    </row>
    <row r="618" spans="1:133" ht="12.75" x14ac:dyDescent="0.2">
      <c r="A618" s="11"/>
      <c r="J618" s="10"/>
      <c r="K618" s="4"/>
      <c r="L618" s="4"/>
      <c r="V618" s="4"/>
      <c r="W618" s="4"/>
      <c r="AI618" s="4"/>
      <c r="AJ618" s="4"/>
      <c r="AM618" s="4"/>
      <c r="AN618" s="4"/>
      <c r="AS618" s="4"/>
      <c r="AT618" s="4"/>
      <c r="AY618" s="4"/>
      <c r="AZ618" s="4"/>
      <c r="BE618" s="4"/>
      <c r="BF618" s="4"/>
      <c r="BK618" s="4"/>
      <c r="BL618" s="4"/>
      <c r="BP618" s="4"/>
      <c r="BZ618" s="4"/>
      <c r="CK618" s="4"/>
      <c r="CV618" s="4"/>
      <c r="DG618" s="4"/>
      <c r="DR618" s="4"/>
      <c r="DV618" s="4"/>
      <c r="EC618" s="4"/>
    </row>
    <row r="619" spans="1:133" ht="12.75" x14ac:dyDescent="0.2">
      <c r="A619" s="11"/>
      <c r="J619" s="10"/>
      <c r="K619" s="4"/>
      <c r="L619" s="4"/>
      <c r="V619" s="4"/>
      <c r="W619" s="4"/>
      <c r="AI619" s="4"/>
      <c r="AJ619" s="4"/>
      <c r="AM619" s="4"/>
      <c r="AN619" s="4"/>
      <c r="AS619" s="4"/>
      <c r="AT619" s="4"/>
      <c r="AY619" s="4"/>
      <c r="AZ619" s="4"/>
      <c r="BE619" s="4"/>
      <c r="BF619" s="4"/>
      <c r="BK619" s="4"/>
      <c r="BL619" s="4"/>
      <c r="BP619" s="4"/>
      <c r="BZ619" s="4"/>
      <c r="CK619" s="4"/>
      <c r="CV619" s="4"/>
      <c r="DG619" s="4"/>
      <c r="DR619" s="4"/>
      <c r="DV619" s="4"/>
      <c r="EC619" s="4"/>
    </row>
    <row r="620" spans="1:133" ht="12.75" x14ac:dyDescent="0.2">
      <c r="A620" s="11"/>
      <c r="J620" s="10"/>
      <c r="K620" s="4"/>
      <c r="L620" s="4"/>
      <c r="V620" s="4"/>
      <c r="W620" s="4"/>
      <c r="AI620" s="4"/>
      <c r="AJ620" s="4"/>
      <c r="AM620" s="4"/>
      <c r="AN620" s="4"/>
      <c r="AS620" s="4"/>
      <c r="AT620" s="4"/>
      <c r="AY620" s="4"/>
      <c r="AZ620" s="4"/>
      <c r="BE620" s="4"/>
      <c r="BF620" s="4"/>
      <c r="BK620" s="4"/>
      <c r="BL620" s="4"/>
      <c r="BP620" s="4"/>
      <c r="BZ620" s="4"/>
      <c r="CK620" s="4"/>
      <c r="CV620" s="4"/>
      <c r="DG620" s="4"/>
      <c r="DR620" s="4"/>
      <c r="DV620" s="4"/>
      <c r="EC620" s="4"/>
    </row>
    <row r="621" spans="1:133" ht="12.75" x14ac:dyDescent="0.2">
      <c r="A621" s="11"/>
      <c r="J621" s="10"/>
      <c r="K621" s="4"/>
      <c r="L621" s="4"/>
      <c r="V621" s="4"/>
      <c r="W621" s="4"/>
      <c r="AI621" s="4"/>
      <c r="AJ621" s="4"/>
      <c r="AM621" s="4"/>
      <c r="AN621" s="4"/>
      <c r="AS621" s="4"/>
      <c r="AT621" s="4"/>
      <c r="AY621" s="4"/>
      <c r="AZ621" s="4"/>
      <c r="BE621" s="4"/>
      <c r="BF621" s="4"/>
      <c r="BK621" s="4"/>
      <c r="BL621" s="4"/>
      <c r="BP621" s="4"/>
      <c r="BZ621" s="4"/>
      <c r="CK621" s="4"/>
      <c r="CV621" s="4"/>
      <c r="DG621" s="4"/>
      <c r="DR621" s="4"/>
      <c r="DV621" s="4"/>
      <c r="EC621" s="4"/>
    </row>
    <row r="622" spans="1:133" ht="12.75" x14ac:dyDescent="0.2">
      <c r="A622" s="11"/>
      <c r="J622" s="10"/>
      <c r="K622" s="4"/>
      <c r="L622" s="4"/>
      <c r="V622" s="4"/>
      <c r="W622" s="4"/>
      <c r="AI622" s="4"/>
      <c r="AJ622" s="4"/>
      <c r="AM622" s="4"/>
      <c r="AN622" s="4"/>
      <c r="AS622" s="4"/>
      <c r="AT622" s="4"/>
      <c r="AY622" s="4"/>
      <c r="AZ622" s="4"/>
      <c r="BE622" s="4"/>
      <c r="BF622" s="4"/>
      <c r="BK622" s="4"/>
      <c r="BL622" s="4"/>
      <c r="BP622" s="4"/>
      <c r="BZ622" s="4"/>
      <c r="CK622" s="4"/>
      <c r="CV622" s="4"/>
      <c r="DG622" s="4"/>
      <c r="DR622" s="4"/>
      <c r="DV622" s="4"/>
      <c r="EC622" s="4"/>
    </row>
    <row r="623" spans="1:133" ht="12.75" x14ac:dyDescent="0.2">
      <c r="A623" s="11"/>
      <c r="J623" s="10"/>
      <c r="K623" s="4"/>
      <c r="L623" s="4"/>
      <c r="V623" s="4"/>
      <c r="W623" s="4"/>
      <c r="AI623" s="4"/>
      <c r="AJ623" s="4"/>
      <c r="AM623" s="4"/>
      <c r="AN623" s="4"/>
      <c r="AS623" s="4"/>
      <c r="AT623" s="4"/>
      <c r="AY623" s="4"/>
      <c r="AZ623" s="4"/>
      <c r="BE623" s="4"/>
      <c r="BF623" s="4"/>
      <c r="BK623" s="4"/>
      <c r="BL623" s="4"/>
      <c r="BP623" s="4"/>
      <c r="BZ623" s="4"/>
      <c r="CK623" s="4"/>
      <c r="CV623" s="4"/>
      <c r="DG623" s="4"/>
      <c r="DR623" s="4"/>
      <c r="DV623" s="4"/>
      <c r="EC623" s="4"/>
    </row>
    <row r="624" spans="1:133" ht="12.75" x14ac:dyDescent="0.2">
      <c r="A624" s="11"/>
      <c r="J624" s="10"/>
      <c r="K624" s="4"/>
      <c r="L624" s="4"/>
      <c r="V624" s="4"/>
      <c r="W624" s="4"/>
      <c r="AI624" s="4"/>
      <c r="AJ624" s="4"/>
      <c r="AM624" s="4"/>
      <c r="AN624" s="4"/>
      <c r="AS624" s="4"/>
      <c r="AT624" s="4"/>
      <c r="AY624" s="4"/>
      <c r="AZ624" s="4"/>
      <c r="BE624" s="4"/>
      <c r="BF624" s="4"/>
      <c r="BK624" s="4"/>
      <c r="BL624" s="4"/>
      <c r="BP624" s="4"/>
      <c r="BZ624" s="4"/>
      <c r="CK624" s="4"/>
      <c r="CV624" s="4"/>
      <c r="DG624" s="4"/>
      <c r="DR624" s="4"/>
      <c r="DV624" s="4"/>
      <c r="EC624" s="4"/>
    </row>
    <row r="625" spans="1:133" ht="12.75" x14ac:dyDescent="0.2">
      <c r="A625" s="11"/>
      <c r="J625" s="10"/>
      <c r="K625" s="4"/>
      <c r="L625" s="4"/>
      <c r="V625" s="4"/>
      <c r="W625" s="4"/>
      <c r="AI625" s="4"/>
      <c r="AJ625" s="4"/>
      <c r="AM625" s="4"/>
      <c r="AN625" s="4"/>
      <c r="AS625" s="4"/>
      <c r="AT625" s="4"/>
      <c r="AY625" s="4"/>
      <c r="AZ625" s="4"/>
      <c r="BE625" s="4"/>
      <c r="BF625" s="4"/>
      <c r="BK625" s="4"/>
      <c r="BL625" s="4"/>
      <c r="BP625" s="4"/>
      <c r="BZ625" s="4"/>
      <c r="CK625" s="4"/>
      <c r="CV625" s="4"/>
      <c r="DG625" s="4"/>
      <c r="DR625" s="4"/>
      <c r="DV625" s="4"/>
      <c r="EC625" s="4"/>
    </row>
    <row r="626" spans="1:133" ht="12.75" x14ac:dyDescent="0.2">
      <c r="A626" s="11"/>
      <c r="J626" s="10"/>
      <c r="K626" s="4"/>
      <c r="L626" s="4"/>
      <c r="V626" s="4"/>
      <c r="W626" s="4"/>
      <c r="AI626" s="4"/>
      <c r="AJ626" s="4"/>
      <c r="AM626" s="4"/>
      <c r="AN626" s="4"/>
      <c r="AS626" s="4"/>
      <c r="AT626" s="4"/>
      <c r="AY626" s="4"/>
      <c r="AZ626" s="4"/>
      <c r="BE626" s="4"/>
      <c r="BF626" s="4"/>
      <c r="BK626" s="4"/>
      <c r="BL626" s="4"/>
      <c r="BP626" s="4"/>
      <c r="BZ626" s="4"/>
      <c r="CK626" s="4"/>
      <c r="CV626" s="4"/>
      <c r="DG626" s="4"/>
      <c r="DR626" s="4"/>
      <c r="DV626" s="4"/>
      <c r="EC626" s="4"/>
    </row>
    <row r="627" spans="1:133" ht="12.75" x14ac:dyDescent="0.2">
      <c r="A627" s="11"/>
      <c r="J627" s="10"/>
      <c r="K627" s="4"/>
      <c r="L627" s="4"/>
      <c r="V627" s="4"/>
      <c r="W627" s="4"/>
      <c r="AI627" s="4"/>
      <c r="AJ627" s="4"/>
      <c r="AM627" s="4"/>
      <c r="AN627" s="4"/>
      <c r="AS627" s="4"/>
      <c r="AT627" s="4"/>
      <c r="AY627" s="4"/>
      <c r="AZ627" s="4"/>
      <c r="BE627" s="4"/>
      <c r="BF627" s="4"/>
      <c r="BK627" s="4"/>
      <c r="BL627" s="4"/>
      <c r="BP627" s="4"/>
      <c r="BZ627" s="4"/>
      <c r="CK627" s="4"/>
      <c r="CV627" s="4"/>
      <c r="DG627" s="4"/>
      <c r="DR627" s="4"/>
      <c r="DV627" s="4"/>
      <c r="EC627" s="4"/>
    </row>
    <row r="628" spans="1:133" ht="12.75" x14ac:dyDescent="0.2">
      <c r="A628" s="11"/>
      <c r="J628" s="10"/>
      <c r="K628" s="4"/>
      <c r="L628" s="4"/>
      <c r="V628" s="4"/>
      <c r="W628" s="4"/>
      <c r="AI628" s="4"/>
      <c r="AJ628" s="4"/>
      <c r="AM628" s="4"/>
      <c r="AN628" s="4"/>
      <c r="AS628" s="4"/>
      <c r="AT628" s="4"/>
      <c r="AY628" s="4"/>
      <c r="AZ628" s="4"/>
      <c r="BE628" s="4"/>
      <c r="BF628" s="4"/>
      <c r="BK628" s="4"/>
      <c r="BL628" s="4"/>
      <c r="BP628" s="4"/>
      <c r="BZ628" s="4"/>
      <c r="CK628" s="4"/>
      <c r="CV628" s="4"/>
      <c r="DG628" s="4"/>
      <c r="DR628" s="4"/>
      <c r="DV628" s="4"/>
      <c r="EC628" s="4"/>
    </row>
    <row r="629" spans="1:133" ht="12.75" x14ac:dyDescent="0.2">
      <c r="A629" s="11"/>
      <c r="J629" s="10"/>
      <c r="K629" s="4"/>
      <c r="L629" s="4"/>
      <c r="V629" s="4"/>
      <c r="W629" s="4"/>
      <c r="AI629" s="4"/>
      <c r="AJ629" s="4"/>
      <c r="AM629" s="4"/>
      <c r="AN629" s="4"/>
      <c r="AS629" s="4"/>
      <c r="AT629" s="4"/>
      <c r="AY629" s="4"/>
      <c r="AZ629" s="4"/>
      <c r="BE629" s="4"/>
      <c r="BF629" s="4"/>
      <c r="BK629" s="4"/>
      <c r="BL629" s="4"/>
      <c r="BP629" s="4"/>
      <c r="BZ629" s="4"/>
      <c r="CK629" s="4"/>
      <c r="CV629" s="4"/>
      <c r="DG629" s="4"/>
      <c r="DR629" s="4"/>
      <c r="DV629" s="4"/>
      <c r="EC629" s="4"/>
    </row>
    <row r="630" spans="1:133" ht="12.75" x14ac:dyDescent="0.2">
      <c r="A630" s="11"/>
      <c r="J630" s="10"/>
      <c r="K630" s="4"/>
      <c r="L630" s="4"/>
      <c r="V630" s="4"/>
      <c r="W630" s="4"/>
      <c r="AI630" s="4"/>
      <c r="AJ630" s="4"/>
      <c r="AM630" s="4"/>
      <c r="AN630" s="4"/>
      <c r="AS630" s="4"/>
      <c r="AT630" s="4"/>
      <c r="AY630" s="4"/>
      <c r="AZ630" s="4"/>
      <c r="BE630" s="4"/>
      <c r="BF630" s="4"/>
      <c r="BK630" s="4"/>
      <c r="BL630" s="4"/>
      <c r="BP630" s="4"/>
      <c r="BZ630" s="4"/>
      <c r="CK630" s="4"/>
      <c r="CV630" s="4"/>
      <c r="DG630" s="4"/>
      <c r="DR630" s="4"/>
      <c r="DV630" s="4"/>
      <c r="EC630" s="4"/>
    </row>
    <row r="631" spans="1:133" ht="12.75" x14ac:dyDescent="0.2">
      <c r="A631" s="11"/>
      <c r="J631" s="10"/>
      <c r="K631" s="4"/>
      <c r="L631" s="4"/>
      <c r="V631" s="4"/>
      <c r="W631" s="4"/>
      <c r="AI631" s="4"/>
      <c r="AJ631" s="4"/>
      <c r="AM631" s="4"/>
      <c r="AN631" s="4"/>
      <c r="AS631" s="4"/>
      <c r="AT631" s="4"/>
      <c r="AY631" s="4"/>
      <c r="AZ631" s="4"/>
      <c r="BE631" s="4"/>
      <c r="BF631" s="4"/>
      <c r="BK631" s="4"/>
      <c r="BL631" s="4"/>
      <c r="BP631" s="4"/>
      <c r="BZ631" s="4"/>
      <c r="CK631" s="4"/>
      <c r="CV631" s="4"/>
      <c r="DG631" s="4"/>
      <c r="DR631" s="4"/>
      <c r="DV631" s="4"/>
      <c r="EC631" s="4"/>
    </row>
    <row r="632" spans="1:133" ht="12.75" x14ac:dyDescent="0.2">
      <c r="A632" s="11"/>
      <c r="J632" s="10"/>
      <c r="K632" s="4"/>
      <c r="L632" s="4"/>
      <c r="V632" s="4"/>
      <c r="W632" s="4"/>
      <c r="AI632" s="4"/>
      <c r="AJ632" s="4"/>
      <c r="AM632" s="4"/>
      <c r="AN632" s="4"/>
      <c r="AS632" s="4"/>
      <c r="AT632" s="4"/>
      <c r="AY632" s="4"/>
      <c r="AZ632" s="4"/>
      <c r="BE632" s="4"/>
      <c r="BF632" s="4"/>
      <c r="BK632" s="4"/>
      <c r="BL632" s="4"/>
      <c r="BP632" s="4"/>
      <c r="BZ632" s="4"/>
      <c r="CK632" s="4"/>
      <c r="CV632" s="4"/>
      <c r="DG632" s="4"/>
      <c r="DR632" s="4"/>
      <c r="DV632" s="4"/>
      <c r="EC632" s="4"/>
    </row>
    <row r="633" spans="1:133" ht="12.75" x14ac:dyDescent="0.2">
      <c r="A633" s="11"/>
      <c r="J633" s="10"/>
      <c r="K633" s="4"/>
      <c r="L633" s="4"/>
      <c r="V633" s="4"/>
      <c r="W633" s="4"/>
      <c r="AI633" s="4"/>
      <c r="AJ633" s="4"/>
      <c r="AM633" s="4"/>
      <c r="AN633" s="4"/>
      <c r="AS633" s="4"/>
      <c r="AT633" s="4"/>
      <c r="AY633" s="4"/>
      <c r="AZ633" s="4"/>
      <c r="BE633" s="4"/>
      <c r="BF633" s="4"/>
      <c r="BK633" s="4"/>
      <c r="BL633" s="4"/>
      <c r="BP633" s="4"/>
      <c r="BZ633" s="4"/>
      <c r="CK633" s="4"/>
      <c r="CV633" s="4"/>
      <c r="DG633" s="4"/>
      <c r="DR633" s="4"/>
      <c r="DV633" s="4"/>
      <c r="EC633" s="4"/>
    </row>
    <row r="634" spans="1:133" ht="12.75" x14ac:dyDescent="0.2">
      <c r="A634" s="11"/>
      <c r="J634" s="10"/>
      <c r="K634" s="4"/>
      <c r="L634" s="4"/>
      <c r="V634" s="4"/>
      <c r="W634" s="4"/>
      <c r="AI634" s="4"/>
      <c r="AJ634" s="4"/>
      <c r="AM634" s="4"/>
      <c r="AN634" s="4"/>
      <c r="AS634" s="4"/>
      <c r="AT634" s="4"/>
      <c r="AY634" s="4"/>
      <c r="AZ634" s="4"/>
      <c r="BE634" s="4"/>
      <c r="BF634" s="4"/>
      <c r="BK634" s="4"/>
      <c r="BL634" s="4"/>
      <c r="BP634" s="4"/>
      <c r="BZ634" s="4"/>
      <c r="CK634" s="4"/>
      <c r="CV634" s="4"/>
      <c r="DG634" s="4"/>
      <c r="DR634" s="4"/>
      <c r="DV634" s="4"/>
      <c r="EC634" s="4"/>
    </row>
    <row r="635" spans="1:133" ht="12.75" x14ac:dyDescent="0.2">
      <c r="A635" s="11"/>
      <c r="J635" s="10"/>
      <c r="K635" s="4"/>
      <c r="L635" s="4"/>
      <c r="V635" s="4"/>
      <c r="W635" s="4"/>
      <c r="AI635" s="4"/>
      <c r="AJ635" s="4"/>
      <c r="AM635" s="4"/>
      <c r="AN635" s="4"/>
      <c r="AS635" s="4"/>
      <c r="AT635" s="4"/>
      <c r="AY635" s="4"/>
      <c r="AZ635" s="4"/>
      <c r="BE635" s="4"/>
      <c r="BF635" s="4"/>
      <c r="BK635" s="4"/>
      <c r="BL635" s="4"/>
      <c r="BP635" s="4"/>
      <c r="BZ635" s="4"/>
      <c r="CK635" s="4"/>
      <c r="CV635" s="4"/>
      <c r="DG635" s="4"/>
      <c r="DR635" s="4"/>
      <c r="DV635" s="4"/>
      <c r="EC635" s="4"/>
    </row>
    <row r="636" spans="1:133" ht="12.75" x14ac:dyDescent="0.2">
      <c r="A636" s="11"/>
      <c r="J636" s="10"/>
      <c r="K636" s="4"/>
      <c r="L636" s="4"/>
      <c r="V636" s="4"/>
      <c r="W636" s="4"/>
      <c r="AI636" s="4"/>
      <c r="AJ636" s="4"/>
      <c r="AM636" s="4"/>
      <c r="AN636" s="4"/>
      <c r="AS636" s="4"/>
      <c r="AT636" s="4"/>
      <c r="AY636" s="4"/>
      <c r="AZ636" s="4"/>
      <c r="BE636" s="4"/>
      <c r="BF636" s="4"/>
      <c r="BK636" s="4"/>
      <c r="BL636" s="4"/>
      <c r="BP636" s="4"/>
      <c r="BZ636" s="4"/>
      <c r="CK636" s="4"/>
      <c r="CV636" s="4"/>
      <c r="DG636" s="4"/>
      <c r="DR636" s="4"/>
      <c r="DV636" s="4"/>
      <c r="EC636" s="4"/>
    </row>
    <row r="637" spans="1:133" ht="12.75" x14ac:dyDescent="0.2">
      <c r="A637" s="11"/>
      <c r="J637" s="10"/>
      <c r="K637" s="4"/>
      <c r="L637" s="4"/>
      <c r="V637" s="4"/>
      <c r="W637" s="4"/>
      <c r="AI637" s="4"/>
      <c r="AJ637" s="4"/>
      <c r="AM637" s="4"/>
      <c r="AN637" s="4"/>
      <c r="AS637" s="4"/>
      <c r="AT637" s="4"/>
      <c r="AY637" s="4"/>
      <c r="AZ637" s="4"/>
      <c r="BE637" s="4"/>
      <c r="BF637" s="4"/>
      <c r="BK637" s="4"/>
      <c r="BL637" s="4"/>
      <c r="BP637" s="4"/>
      <c r="BZ637" s="4"/>
      <c r="CK637" s="4"/>
      <c r="CV637" s="4"/>
      <c r="DG637" s="4"/>
      <c r="DR637" s="4"/>
      <c r="DV637" s="4"/>
      <c r="EC637" s="4"/>
    </row>
    <row r="638" spans="1:133" ht="12.75" x14ac:dyDescent="0.2">
      <c r="A638" s="11"/>
      <c r="J638" s="10"/>
      <c r="K638" s="4"/>
      <c r="L638" s="4"/>
      <c r="V638" s="4"/>
      <c r="W638" s="4"/>
      <c r="AI638" s="4"/>
      <c r="AJ638" s="4"/>
      <c r="AM638" s="4"/>
      <c r="AN638" s="4"/>
      <c r="AS638" s="4"/>
      <c r="AT638" s="4"/>
      <c r="AY638" s="4"/>
      <c r="AZ638" s="4"/>
      <c r="BE638" s="4"/>
      <c r="BF638" s="4"/>
      <c r="BK638" s="4"/>
      <c r="BL638" s="4"/>
      <c r="BP638" s="4"/>
      <c r="BZ638" s="4"/>
      <c r="CK638" s="4"/>
      <c r="CV638" s="4"/>
      <c r="DG638" s="4"/>
      <c r="DR638" s="4"/>
      <c r="DV638" s="4"/>
      <c r="EC638" s="4"/>
    </row>
    <row r="639" spans="1:133" ht="12.75" x14ac:dyDescent="0.2">
      <c r="A639" s="11"/>
      <c r="J639" s="10"/>
      <c r="K639" s="4"/>
      <c r="L639" s="4"/>
      <c r="V639" s="4"/>
      <c r="W639" s="4"/>
      <c r="AI639" s="4"/>
      <c r="AJ639" s="4"/>
      <c r="AM639" s="4"/>
      <c r="AN639" s="4"/>
      <c r="AS639" s="4"/>
      <c r="AT639" s="4"/>
      <c r="AY639" s="4"/>
      <c r="AZ639" s="4"/>
      <c r="BE639" s="4"/>
      <c r="BF639" s="4"/>
      <c r="BK639" s="4"/>
      <c r="BL639" s="4"/>
      <c r="BP639" s="4"/>
      <c r="BZ639" s="4"/>
      <c r="CK639" s="4"/>
      <c r="CV639" s="4"/>
      <c r="DG639" s="4"/>
      <c r="DR639" s="4"/>
      <c r="DV639" s="4"/>
      <c r="EC639" s="4"/>
    </row>
    <row r="640" spans="1:133" ht="12.75" x14ac:dyDescent="0.2">
      <c r="A640" s="11"/>
      <c r="J640" s="10"/>
      <c r="K640" s="4"/>
      <c r="L640" s="4"/>
      <c r="V640" s="4"/>
      <c r="W640" s="4"/>
      <c r="AI640" s="4"/>
      <c r="AJ640" s="4"/>
      <c r="AM640" s="4"/>
      <c r="AN640" s="4"/>
      <c r="AS640" s="4"/>
      <c r="AT640" s="4"/>
      <c r="AY640" s="4"/>
      <c r="AZ640" s="4"/>
      <c r="BE640" s="4"/>
      <c r="BF640" s="4"/>
      <c r="BK640" s="4"/>
      <c r="BL640" s="4"/>
      <c r="BP640" s="4"/>
      <c r="BZ640" s="4"/>
      <c r="CK640" s="4"/>
      <c r="CV640" s="4"/>
      <c r="DG640" s="4"/>
      <c r="DR640" s="4"/>
      <c r="DV640" s="4"/>
      <c r="EC640" s="4"/>
    </row>
    <row r="641" spans="1:133" ht="12.75" x14ac:dyDescent="0.2">
      <c r="A641" s="11"/>
      <c r="J641" s="10"/>
      <c r="K641" s="4"/>
      <c r="L641" s="4"/>
      <c r="V641" s="4"/>
      <c r="W641" s="4"/>
      <c r="AI641" s="4"/>
      <c r="AJ641" s="4"/>
      <c r="AM641" s="4"/>
      <c r="AN641" s="4"/>
      <c r="AS641" s="4"/>
      <c r="AT641" s="4"/>
      <c r="AY641" s="4"/>
      <c r="AZ641" s="4"/>
      <c r="BE641" s="4"/>
      <c r="BF641" s="4"/>
      <c r="BK641" s="4"/>
      <c r="BL641" s="4"/>
      <c r="BP641" s="4"/>
      <c r="BZ641" s="4"/>
      <c r="CK641" s="4"/>
      <c r="CV641" s="4"/>
      <c r="DG641" s="4"/>
      <c r="DR641" s="4"/>
      <c r="DV641" s="4"/>
      <c r="EC641" s="4"/>
    </row>
    <row r="642" spans="1:133" ht="12.75" x14ac:dyDescent="0.2">
      <c r="A642" s="11"/>
      <c r="J642" s="10"/>
      <c r="K642" s="4"/>
      <c r="L642" s="4"/>
      <c r="V642" s="4"/>
      <c r="W642" s="4"/>
      <c r="AI642" s="4"/>
      <c r="AJ642" s="4"/>
      <c r="AM642" s="4"/>
      <c r="AN642" s="4"/>
      <c r="AS642" s="4"/>
      <c r="AT642" s="4"/>
      <c r="AY642" s="4"/>
      <c r="AZ642" s="4"/>
      <c r="BE642" s="4"/>
      <c r="BF642" s="4"/>
      <c r="BK642" s="4"/>
      <c r="BL642" s="4"/>
      <c r="BP642" s="4"/>
      <c r="BZ642" s="4"/>
      <c r="CK642" s="4"/>
      <c r="CV642" s="4"/>
      <c r="DG642" s="4"/>
      <c r="DR642" s="4"/>
      <c r="DV642" s="4"/>
      <c r="EC642" s="4"/>
    </row>
    <row r="643" spans="1:133" ht="12.75" x14ac:dyDescent="0.2">
      <c r="A643" s="11"/>
      <c r="J643" s="10"/>
      <c r="K643" s="4"/>
      <c r="L643" s="4"/>
      <c r="V643" s="4"/>
      <c r="W643" s="4"/>
      <c r="AI643" s="4"/>
      <c r="AJ643" s="4"/>
      <c r="AM643" s="4"/>
      <c r="AN643" s="4"/>
      <c r="AS643" s="4"/>
      <c r="AT643" s="4"/>
      <c r="AY643" s="4"/>
      <c r="AZ643" s="4"/>
      <c r="BE643" s="4"/>
      <c r="BF643" s="4"/>
      <c r="BK643" s="4"/>
      <c r="BL643" s="4"/>
      <c r="BP643" s="4"/>
      <c r="BZ643" s="4"/>
      <c r="CK643" s="4"/>
      <c r="CV643" s="4"/>
      <c r="DG643" s="4"/>
      <c r="DR643" s="4"/>
      <c r="DV643" s="4"/>
      <c r="EC643" s="4"/>
    </row>
    <row r="644" spans="1:133" ht="12.75" x14ac:dyDescent="0.2">
      <c r="A644" s="11"/>
      <c r="J644" s="10"/>
      <c r="K644" s="4"/>
      <c r="L644" s="4"/>
      <c r="V644" s="4"/>
      <c r="W644" s="4"/>
      <c r="AI644" s="4"/>
      <c r="AJ644" s="4"/>
      <c r="AM644" s="4"/>
      <c r="AN644" s="4"/>
      <c r="AS644" s="4"/>
      <c r="AT644" s="4"/>
      <c r="AY644" s="4"/>
      <c r="AZ644" s="4"/>
      <c r="BE644" s="4"/>
      <c r="BF644" s="4"/>
      <c r="BK644" s="4"/>
      <c r="BL644" s="4"/>
      <c r="BP644" s="4"/>
      <c r="BZ644" s="4"/>
      <c r="CK644" s="4"/>
      <c r="CV644" s="4"/>
      <c r="DG644" s="4"/>
      <c r="DR644" s="4"/>
      <c r="DV644" s="4"/>
      <c r="EC644" s="4"/>
    </row>
    <row r="645" spans="1:133" ht="12.75" x14ac:dyDescent="0.2">
      <c r="A645" s="11"/>
      <c r="J645" s="10"/>
      <c r="K645" s="4"/>
      <c r="L645" s="4"/>
      <c r="V645" s="4"/>
      <c r="W645" s="4"/>
      <c r="AI645" s="4"/>
      <c r="AJ645" s="4"/>
      <c r="AM645" s="4"/>
      <c r="AN645" s="4"/>
      <c r="AS645" s="4"/>
      <c r="AT645" s="4"/>
      <c r="AY645" s="4"/>
      <c r="AZ645" s="4"/>
      <c r="BE645" s="4"/>
      <c r="BF645" s="4"/>
      <c r="BK645" s="4"/>
      <c r="BL645" s="4"/>
      <c r="BP645" s="4"/>
      <c r="BZ645" s="4"/>
      <c r="CK645" s="4"/>
      <c r="CV645" s="4"/>
      <c r="DG645" s="4"/>
      <c r="DR645" s="4"/>
      <c r="DV645" s="4"/>
      <c r="EC645" s="4"/>
    </row>
    <row r="646" spans="1:133" ht="12.75" x14ac:dyDescent="0.2">
      <c r="A646" s="11"/>
      <c r="J646" s="10"/>
      <c r="K646" s="4"/>
      <c r="L646" s="4"/>
      <c r="V646" s="4"/>
      <c r="W646" s="4"/>
      <c r="AI646" s="4"/>
      <c r="AJ646" s="4"/>
      <c r="AM646" s="4"/>
      <c r="AN646" s="4"/>
      <c r="AS646" s="4"/>
      <c r="AT646" s="4"/>
      <c r="AY646" s="4"/>
      <c r="AZ646" s="4"/>
      <c r="BE646" s="4"/>
      <c r="BF646" s="4"/>
      <c r="BK646" s="4"/>
      <c r="BL646" s="4"/>
      <c r="BP646" s="4"/>
      <c r="BZ646" s="4"/>
      <c r="CK646" s="4"/>
      <c r="CV646" s="4"/>
      <c r="DG646" s="4"/>
      <c r="DR646" s="4"/>
      <c r="DV646" s="4"/>
      <c r="EC646" s="4"/>
    </row>
    <row r="647" spans="1:133" ht="12.75" x14ac:dyDescent="0.2">
      <c r="A647" s="11"/>
      <c r="J647" s="10"/>
      <c r="K647" s="4"/>
      <c r="L647" s="4"/>
      <c r="V647" s="4"/>
      <c r="W647" s="4"/>
      <c r="AI647" s="4"/>
      <c r="AJ647" s="4"/>
      <c r="AM647" s="4"/>
      <c r="AN647" s="4"/>
      <c r="AS647" s="4"/>
      <c r="AT647" s="4"/>
      <c r="AY647" s="4"/>
      <c r="AZ647" s="4"/>
      <c r="BE647" s="4"/>
      <c r="BF647" s="4"/>
      <c r="BK647" s="4"/>
      <c r="BL647" s="4"/>
      <c r="BP647" s="4"/>
      <c r="BZ647" s="4"/>
      <c r="CK647" s="4"/>
      <c r="CV647" s="4"/>
      <c r="DG647" s="4"/>
      <c r="DR647" s="4"/>
      <c r="DV647" s="4"/>
      <c r="EC647" s="4"/>
    </row>
    <row r="648" spans="1:133" ht="12.75" x14ac:dyDescent="0.2">
      <c r="A648" s="11"/>
      <c r="J648" s="10"/>
      <c r="K648" s="4"/>
      <c r="L648" s="4"/>
      <c r="V648" s="4"/>
      <c r="W648" s="4"/>
      <c r="AI648" s="4"/>
      <c r="AJ648" s="4"/>
      <c r="AM648" s="4"/>
      <c r="AN648" s="4"/>
      <c r="AS648" s="4"/>
      <c r="AT648" s="4"/>
      <c r="AY648" s="4"/>
      <c r="AZ648" s="4"/>
      <c r="BE648" s="4"/>
      <c r="BF648" s="4"/>
      <c r="BK648" s="4"/>
      <c r="BL648" s="4"/>
      <c r="BP648" s="4"/>
      <c r="BZ648" s="4"/>
      <c r="CK648" s="4"/>
      <c r="CV648" s="4"/>
      <c r="DG648" s="4"/>
      <c r="DR648" s="4"/>
      <c r="DV648" s="4"/>
      <c r="EC648" s="4"/>
    </row>
    <row r="649" spans="1:133" ht="12.75" x14ac:dyDescent="0.2">
      <c r="A649" s="11"/>
      <c r="J649" s="10"/>
      <c r="K649" s="4"/>
      <c r="L649" s="4"/>
      <c r="V649" s="4"/>
      <c r="W649" s="4"/>
      <c r="AI649" s="4"/>
      <c r="AJ649" s="4"/>
      <c r="AM649" s="4"/>
      <c r="AN649" s="4"/>
      <c r="AS649" s="4"/>
      <c r="AT649" s="4"/>
      <c r="AY649" s="4"/>
      <c r="AZ649" s="4"/>
      <c r="BE649" s="4"/>
      <c r="BF649" s="4"/>
      <c r="BK649" s="4"/>
      <c r="BL649" s="4"/>
      <c r="BP649" s="4"/>
      <c r="BZ649" s="4"/>
      <c r="CK649" s="4"/>
      <c r="CV649" s="4"/>
      <c r="DG649" s="4"/>
      <c r="DR649" s="4"/>
      <c r="DV649" s="4"/>
      <c r="EC649" s="4"/>
    </row>
    <row r="650" spans="1:133" ht="12.75" x14ac:dyDescent="0.2">
      <c r="A650" s="11"/>
      <c r="J650" s="10"/>
      <c r="K650" s="4"/>
      <c r="L650" s="4"/>
      <c r="V650" s="4"/>
      <c r="W650" s="4"/>
      <c r="AI650" s="4"/>
      <c r="AJ650" s="4"/>
      <c r="AM650" s="4"/>
      <c r="AN650" s="4"/>
      <c r="AS650" s="4"/>
      <c r="AT650" s="4"/>
      <c r="AY650" s="4"/>
      <c r="AZ650" s="4"/>
      <c r="BE650" s="4"/>
      <c r="BF650" s="4"/>
      <c r="BK650" s="4"/>
      <c r="BL650" s="4"/>
      <c r="BP650" s="4"/>
      <c r="BZ650" s="4"/>
      <c r="CK650" s="4"/>
      <c r="CV650" s="4"/>
      <c r="DG650" s="4"/>
      <c r="DR650" s="4"/>
      <c r="DV650" s="4"/>
      <c r="EC650" s="4"/>
    </row>
    <row r="651" spans="1:133" ht="12.75" x14ac:dyDescent="0.2">
      <c r="A651" s="11"/>
      <c r="J651" s="10"/>
      <c r="K651" s="4"/>
      <c r="L651" s="4"/>
      <c r="V651" s="4"/>
      <c r="W651" s="4"/>
      <c r="AI651" s="4"/>
      <c r="AJ651" s="4"/>
      <c r="AM651" s="4"/>
      <c r="AN651" s="4"/>
      <c r="AS651" s="4"/>
      <c r="AT651" s="4"/>
      <c r="AY651" s="4"/>
      <c r="AZ651" s="4"/>
      <c r="BE651" s="4"/>
      <c r="BF651" s="4"/>
      <c r="BK651" s="4"/>
      <c r="BL651" s="4"/>
      <c r="BP651" s="4"/>
      <c r="BZ651" s="4"/>
      <c r="CK651" s="4"/>
      <c r="CV651" s="4"/>
      <c r="DG651" s="4"/>
      <c r="DR651" s="4"/>
      <c r="DV651" s="4"/>
      <c r="EC651" s="4"/>
    </row>
    <row r="652" spans="1:133" ht="12.75" x14ac:dyDescent="0.2">
      <c r="A652" s="11"/>
      <c r="J652" s="10"/>
      <c r="K652" s="4"/>
      <c r="L652" s="4"/>
      <c r="V652" s="4"/>
      <c r="W652" s="4"/>
      <c r="AI652" s="4"/>
      <c r="AJ652" s="4"/>
      <c r="AM652" s="4"/>
      <c r="AN652" s="4"/>
      <c r="AS652" s="4"/>
      <c r="AT652" s="4"/>
      <c r="AY652" s="4"/>
      <c r="AZ652" s="4"/>
      <c r="BE652" s="4"/>
      <c r="BF652" s="4"/>
      <c r="BK652" s="4"/>
      <c r="BL652" s="4"/>
      <c r="BP652" s="4"/>
      <c r="BZ652" s="4"/>
      <c r="CK652" s="4"/>
      <c r="CV652" s="4"/>
      <c r="DG652" s="4"/>
      <c r="DR652" s="4"/>
      <c r="DV652" s="4"/>
      <c r="EC652" s="4"/>
    </row>
    <row r="653" spans="1:133" ht="12.75" x14ac:dyDescent="0.2">
      <c r="A653" s="11"/>
      <c r="J653" s="10"/>
      <c r="K653" s="4"/>
      <c r="L653" s="4"/>
      <c r="V653" s="4"/>
      <c r="W653" s="4"/>
      <c r="AI653" s="4"/>
      <c r="AJ653" s="4"/>
      <c r="AM653" s="4"/>
      <c r="AN653" s="4"/>
      <c r="AS653" s="4"/>
      <c r="AT653" s="4"/>
      <c r="AY653" s="4"/>
      <c r="AZ653" s="4"/>
      <c r="BE653" s="4"/>
      <c r="BF653" s="4"/>
      <c r="BK653" s="4"/>
      <c r="BL653" s="4"/>
      <c r="BP653" s="4"/>
      <c r="BZ653" s="4"/>
      <c r="CK653" s="4"/>
      <c r="CV653" s="4"/>
      <c r="DG653" s="4"/>
      <c r="DR653" s="4"/>
      <c r="DV653" s="4"/>
      <c r="EC653" s="4"/>
    </row>
    <row r="654" spans="1:133" ht="12.75" x14ac:dyDescent="0.2">
      <c r="A654" s="11"/>
      <c r="J654" s="10"/>
      <c r="K654" s="4"/>
      <c r="L654" s="4"/>
      <c r="V654" s="4"/>
      <c r="W654" s="4"/>
      <c r="AI654" s="4"/>
      <c r="AJ654" s="4"/>
      <c r="AM654" s="4"/>
      <c r="AN654" s="4"/>
      <c r="AS654" s="4"/>
      <c r="AT654" s="4"/>
      <c r="AY654" s="4"/>
      <c r="AZ654" s="4"/>
      <c r="BE654" s="4"/>
      <c r="BF654" s="4"/>
      <c r="BK654" s="4"/>
      <c r="BL654" s="4"/>
      <c r="BP654" s="4"/>
      <c r="BZ654" s="4"/>
      <c r="CK654" s="4"/>
      <c r="CV654" s="4"/>
      <c r="DG654" s="4"/>
      <c r="DR654" s="4"/>
      <c r="DV654" s="4"/>
      <c r="EC654" s="4"/>
    </row>
    <row r="655" spans="1:133" ht="12.75" x14ac:dyDescent="0.2">
      <c r="A655" s="11"/>
      <c r="J655" s="10"/>
      <c r="K655" s="4"/>
      <c r="L655" s="4"/>
      <c r="V655" s="4"/>
      <c r="W655" s="4"/>
      <c r="AI655" s="4"/>
      <c r="AJ655" s="4"/>
      <c r="AM655" s="4"/>
      <c r="AN655" s="4"/>
      <c r="AS655" s="4"/>
      <c r="AT655" s="4"/>
      <c r="AY655" s="4"/>
      <c r="AZ655" s="4"/>
      <c r="BE655" s="4"/>
      <c r="BF655" s="4"/>
      <c r="BK655" s="4"/>
      <c r="BL655" s="4"/>
      <c r="BP655" s="4"/>
      <c r="BZ655" s="4"/>
      <c r="CK655" s="4"/>
      <c r="CV655" s="4"/>
      <c r="DG655" s="4"/>
      <c r="DR655" s="4"/>
      <c r="DV655" s="4"/>
      <c r="EC655" s="4"/>
    </row>
    <row r="656" spans="1:133" ht="12.75" x14ac:dyDescent="0.2">
      <c r="A656" s="11"/>
      <c r="J656" s="10"/>
      <c r="K656" s="4"/>
      <c r="L656" s="4"/>
      <c r="V656" s="4"/>
      <c r="W656" s="4"/>
      <c r="AI656" s="4"/>
      <c r="AJ656" s="4"/>
      <c r="AM656" s="4"/>
      <c r="AN656" s="4"/>
      <c r="AS656" s="4"/>
      <c r="AT656" s="4"/>
      <c r="AY656" s="4"/>
      <c r="AZ656" s="4"/>
      <c r="BE656" s="4"/>
      <c r="BF656" s="4"/>
      <c r="BK656" s="4"/>
      <c r="BL656" s="4"/>
      <c r="BP656" s="4"/>
      <c r="BZ656" s="4"/>
      <c r="CK656" s="4"/>
      <c r="CV656" s="4"/>
      <c r="DG656" s="4"/>
      <c r="DR656" s="4"/>
      <c r="DV656" s="4"/>
      <c r="EC656" s="4"/>
    </row>
    <row r="657" spans="1:133" ht="12.75" x14ac:dyDescent="0.2">
      <c r="A657" s="11"/>
      <c r="J657" s="10"/>
      <c r="K657" s="4"/>
      <c r="L657" s="4"/>
      <c r="V657" s="4"/>
      <c r="W657" s="4"/>
      <c r="AI657" s="4"/>
      <c r="AJ657" s="4"/>
      <c r="AM657" s="4"/>
      <c r="AN657" s="4"/>
      <c r="AS657" s="4"/>
      <c r="AT657" s="4"/>
      <c r="AY657" s="4"/>
      <c r="AZ657" s="4"/>
      <c r="BE657" s="4"/>
      <c r="BF657" s="4"/>
      <c r="BK657" s="4"/>
      <c r="BL657" s="4"/>
      <c r="BP657" s="4"/>
      <c r="BZ657" s="4"/>
      <c r="CK657" s="4"/>
      <c r="CV657" s="4"/>
      <c r="DG657" s="4"/>
      <c r="DR657" s="4"/>
      <c r="DV657" s="4"/>
      <c r="EC657" s="4"/>
    </row>
    <row r="658" spans="1:133" ht="12.75" x14ac:dyDescent="0.2">
      <c r="A658" s="11"/>
      <c r="J658" s="10"/>
      <c r="K658" s="4"/>
      <c r="L658" s="4"/>
      <c r="V658" s="4"/>
      <c r="W658" s="4"/>
      <c r="AI658" s="4"/>
      <c r="AJ658" s="4"/>
      <c r="AM658" s="4"/>
      <c r="AN658" s="4"/>
      <c r="AS658" s="4"/>
      <c r="AT658" s="4"/>
      <c r="AY658" s="4"/>
      <c r="AZ658" s="4"/>
      <c r="BE658" s="4"/>
      <c r="BF658" s="4"/>
      <c r="BK658" s="4"/>
      <c r="BL658" s="4"/>
      <c r="BP658" s="4"/>
      <c r="BZ658" s="4"/>
      <c r="CK658" s="4"/>
      <c r="CV658" s="4"/>
      <c r="DG658" s="4"/>
      <c r="DR658" s="4"/>
      <c r="DV658" s="4"/>
      <c r="EC658" s="4"/>
    </row>
    <row r="659" spans="1:133" ht="12.75" x14ac:dyDescent="0.2">
      <c r="A659" s="11"/>
      <c r="J659" s="10"/>
      <c r="K659" s="4"/>
      <c r="L659" s="4"/>
      <c r="V659" s="4"/>
      <c r="W659" s="4"/>
      <c r="AI659" s="4"/>
      <c r="AJ659" s="4"/>
      <c r="AM659" s="4"/>
      <c r="AN659" s="4"/>
      <c r="AS659" s="4"/>
      <c r="AT659" s="4"/>
      <c r="AY659" s="4"/>
      <c r="AZ659" s="4"/>
      <c r="BE659" s="4"/>
      <c r="BF659" s="4"/>
      <c r="BK659" s="4"/>
      <c r="BL659" s="4"/>
      <c r="BP659" s="4"/>
      <c r="BZ659" s="4"/>
      <c r="CK659" s="4"/>
      <c r="CV659" s="4"/>
      <c r="DG659" s="4"/>
      <c r="DR659" s="4"/>
      <c r="DV659" s="4"/>
      <c r="EC659" s="4"/>
    </row>
    <row r="660" spans="1:133" ht="12.75" x14ac:dyDescent="0.2">
      <c r="A660" s="11"/>
      <c r="J660" s="10"/>
      <c r="K660" s="4"/>
      <c r="L660" s="4"/>
      <c r="V660" s="4"/>
      <c r="W660" s="4"/>
      <c r="AI660" s="4"/>
      <c r="AJ660" s="4"/>
      <c r="AM660" s="4"/>
      <c r="AN660" s="4"/>
      <c r="AS660" s="4"/>
      <c r="AT660" s="4"/>
      <c r="AY660" s="4"/>
      <c r="AZ660" s="4"/>
      <c r="BE660" s="4"/>
      <c r="BF660" s="4"/>
      <c r="BK660" s="4"/>
      <c r="BL660" s="4"/>
      <c r="BP660" s="4"/>
      <c r="BZ660" s="4"/>
      <c r="CK660" s="4"/>
      <c r="CV660" s="4"/>
      <c r="DG660" s="4"/>
      <c r="DR660" s="4"/>
      <c r="DV660" s="4"/>
      <c r="EC660" s="4"/>
    </row>
    <row r="661" spans="1:133" ht="12.75" x14ac:dyDescent="0.2">
      <c r="A661" s="11"/>
      <c r="J661" s="10"/>
      <c r="K661" s="4"/>
      <c r="L661" s="4"/>
      <c r="V661" s="4"/>
      <c r="W661" s="4"/>
      <c r="AI661" s="4"/>
      <c r="AJ661" s="4"/>
      <c r="AM661" s="4"/>
      <c r="AN661" s="4"/>
      <c r="AS661" s="4"/>
      <c r="AT661" s="4"/>
      <c r="AY661" s="4"/>
      <c r="AZ661" s="4"/>
      <c r="BE661" s="4"/>
      <c r="BF661" s="4"/>
      <c r="BK661" s="4"/>
      <c r="BL661" s="4"/>
      <c r="BP661" s="4"/>
      <c r="BZ661" s="4"/>
      <c r="CK661" s="4"/>
      <c r="CV661" s="4"/>
      <c r="DG661" s="4"/>
      <c r="DR661" s="4"/>
      <c r="DV661" s="4"/>
      <c r="EC661" s="4"/>
    </row>
    <row r="662" spans="1:133" ht="12.75" x14ac:dyDescent="0.2">
      <c r="A662" s="11"/>
      <c r="J662" s="10"/>
      <c r="K662" s="4"/>
      <c r="L662" s="4"/>
      <c r="V662" s="4"/>
      <c r="W662" s="4"/>
      <c r="AI662" s="4"/>
      <c r="AJ662" s="4"/>
      <c r="AM662" s="4"/>
      <c r="AN662" s="4"/>
      <c r="AS662" s="4"/>
      <c r="AT662" s="4"/>
      <c r="AY662" s="4"/>
      <c r="AZ662" s="4"/>
      <c r="BE662" s="4"/>
      <c r="BF662" s="4"/>
      <c r="BK662" s="4"/>
      <c r="BL662" s="4"/>
      <c r="BP662" s="4"/>
      <c r="BZ662" s="4"/>
      <c r="CK662" s="4"/>
      <c r="CV662" s="4"/>
      <c r="DG662" s="4"/>
      <c r="DR662" s="4"/>
      <c r="DV662" s="4"/>
      <c r="EC662" s="4"/>
    </row>
    <row r="663" spans="1:133" ht="12.75" x14ac:dyDescent="0.2">
      <c r="A663" s="11"/>
      <c r="J663" s="10"/>
      <c r="K663" s="4"/>
      <c r="L663" s="4"/>
      <c r="V663" s="4"/>
      <c r="W663" s="4"/>
      <c r="AI663" s="4"/>
      <c r="AJ663" s="4"/>
      <c r="AM663" s="4"/>
      <c r="AN663" s="4"/>
      <c r="AS663" s="4"/>
      <c r="AT663" s="4"/>
      <c r="AY663" s="4"/>
      <c r="AZ663" s="4"/>
      <c r="BE663" s="4"/>
      <c r="BF663" s="4"/>
      <c r="BK663" s="4"/>
      <c r="BL663" s="4"/>
      <c r="BP663" s="4"/>
      <c r="BZ663" s="4"/>
      <c r="CK663" s="4"/>
      <c r="CV663" s="4"/>
      <c r="DG663" s="4"/>
      <c r="DR663" s="4"/>
      <c r="DV663" s="4"/>
      <c r="EC663" s="4"/>
    </row>
    <row r="664" spans="1:133" ht="12.75" x14ac:dyDescent="0.2">
      <c r="A664" s="11"/>
      <c r="J664" s="10"/>
      <c r="K664" s="4"/>
      <c r="L664" s="4"/>
      <c r="V664" s="4"/>
      <c r="W664" s="4"/>
      <c r="AI664" s="4"/>
      <c r="AJ664" s="4"/>
      <c r="AM664" s="4"/>
      <c r="AN664" s="4"/>
      <c r="AS664" s="4"/>
      <c r="AT664" s="4"/>
      <c r="AY664" s="4"/>
      <c r="AZ664" s="4"/>
      <c r="BE664" s="4"/>
      <c r="BF664" s="4"/>
      <c r="BK664" s="4"/>
      <c r="BL664" s="4"/>
      <c r="BP664" s="4"/>
      <c r="BZ664" s="4"/>
      <c r="CK664" s="4"/>
      <c r="CV664" s="4"/>
      <c r="DG664" s="4"/>
      <c r="DR664" s="4"/>
      <c r="DV664" s="4"/>
      <c r="EC664" s="4"/>
    </row>
    <row r="665" spans="1:133" ht="12.75" x14ac:dyDescent="0.2">
      <c r="A665" s="11"/>
      <c r="J665" s="10"/>
      <c r="K665" s="4"/>
      <c r="L665" s="4"/>
      <c r="V665" s="4"/>
      <c r="W665" s="4"/>
      <c r="AI665" s="4"/>
      <c r="AJ665" s="4"/>
      <c r="AM665" s="4"/>
      <c r="AN665" s="4"/>
      <c r="AS665" s="4"/>
      <c r="AT665" s="4"/>
      <c r="AY665" s="4"/>
      <c r="AZ665" s="4"/>
      <c r="BE665" s="4"/>
      <c r="BF665" s="4"/>
      <c r="BK665" s="4"/>
      <c r="BL665" s="4"/>
      <c r="BP665" s="4"/>
      <c r="BZ665" s="4"/>
      <c r="CK665" s="4"/>
      <c r="CV665" s="4"/>
      <c r="DG665" s="4"/>
      <c r="DR665" s="4"/>
      <c r="DV665" s="4"/>
      <c r="EC665" s="4"/>
    </row>
    <row r="666" spans="1:133" ht="12.75" x14ac:dyDescent="0.2">
      <c r="A666" s="11"/>
      <c r="J666" s="10"/>
      <c r="K666" s="4"/>
      <c r="L666" s="4"/>
      <c r="V666" s="4"/>
      <c r="W666" s="4"/>
      <c r="AI666" s="4"/>
      <c r="AJ666" s="4"/>
      <c r="AM666" s="4"/>
      <c r="AN666" s="4"/>
      <c r="AS666" s="4"/>
      <c r="AT666" s="4"/>
      <c r="AY666" s="4"/>
      <c r="AZ666" s="4"/>
      <c r="BE666" s="4"/>
      <c r="BF666" s="4"/>
      <c r="BK666" s="4"/>
      <c r="BL666" s="4"/>
      <c r="BP666" s="4"/>
      <c r="BZ666" s="4"/>
      <c r="CK666" s="4"/>
      <c r="CV666" s="4"/>
      <c r="DG666" s="4"/>
      <c r="DR666" s="4"/>
      <c r="DV666" s="4"/>
      <c r="EC666" s="4"/>
    </row>
    <row r="667" spans="1:133" ht="12.75" x14ac:dyDescent="0.2">
      <c r="A667" s="11"/>
      <c r="J667" s="10"/>
      <c r="K667" s="4"/>
      <c r="L667" s="4"/>
      <c r="V667" s="4"/>
      <c r="W667" s="4"/>
      <c r="AI667" s="4"/>
      <c r="AJ667" s="4"/>
      <c r="AM667" s="4"/>
      <c r="AN667" s="4"/>
      <c r="AS667" s="4"/>
      <c r="AT667" s="4"/>
      <c r="AY667" s="4"/>
      <c r="AZ667" s="4"/>
      <c r="BE667" s="4"/>
      <c r="BF667" s="4"/>
      <c r="BK667" s="4"/>
      <c r="BL667" s="4"/>
      <c r="BP667" s="4"/>
      <c r="BZ667" s="4"/>
      <c r="CK667" s="4"/>
      <c r="CV667" s="4"/>
      <c r="DG667" s="4"/>
      <c r="DR667" s="4"/>
      <c r="DV667" s="4"/>
      <c r="EC667" s="4"/>
    </row>
    <row r="668" spans="1:133" ht="12.75" x14ac:dyDescent="0.2">
      <c r="A668" s="11"/>
      <c r="J668" s="10"/>
      <c r="K668" s="4"/>
      <c r="L668" s="4"/>
      <c r="V668" s="4"/>
      <c r="W668" s="4"/>
      <c r="AI668" s="4"/>
      <c r="AJ668" s="4"/>
      <c r="AM668" s="4"/>
      <c r="AN668" s="4"/>
      <c r="AS668" s="4"/>
      <c r="AT668" s="4"/>
      <c r="AY668" s="4"/>
      <c r="AZ668" s="4"/>
      <c r="BE668" s="4"/>
      <c r="BF668" s="4"/>
      <c r="BK668" s="4"/>
      <c r="BL668" s="4"/>
      <c r="BP668" s="4"/>
      <c r="BZ668" s="4"/>
      <c r="CK668" s="4"/>
      <c r="CV668" s="4"/>
      <c r="DG668" s="4"/>
      <c r="DR668" s="4"/>
      <c r="DV668" s="4"/>
      <c r="EC668" s="4"/>
    </row>
    <row r="669" spans="1:133" ht="12.75" x14ac:dyDescent="0.2">
      <c r="A669" s="11"/>
      <c r="J669" s="10"/>
      <c r="K669" s="4"/>
      <c r="L669" s="4"/>
      <c r="V669" s="4"/>
      <c r="W669" s="4"/>
      <c r="AI669" s="4"/>
      <c r="AJ669" s="4"/>
      <c r="AM669" s="4"/>
      <c r="AN669" s="4"/>
      <c r="AS669" s="4"/>
      <c r="AT669" s="4"/>
      <c r="AY669" s="4"/>
      <c r="AZ669" s="4"/>
      <c r="BE669" s="4"/>
      <c r="BF669" s="4"/>
      <c r="BK669" s="4"/>
      <c r="BL669" s="4"/>
      <c r="BP669" s="4"/>
      <c r="BZ669" s="4"/>
      <c r="CK669" s="4"/>
      <c r="CV669" s="4"/>
      <c r="DG669" s="4"/>
      <c r="DR669" s="4"/>
      <c r="DV669" s="4"/>
      <c r="EC669" s="4"/>
    </row>
    <row r="670" spans="1:133" ht="12.75" x14ac:dyDescent="0.2">
      <c r="A670" s="11"/>
      <c r="J670" s="10"/>
      <c r="K670" s="4"/>
      <c r="L670" s="4"/>
      <c r="V670" s="4"/>
      <c r="W670" s="4"/>
      <c r="AI670" s="4"/>
      <c r="AJ670" s="4"/>
      <c r="AM670" s="4"/>
      <c r="AN670" s="4"/>
      <c r="AS670" s="4"/>
      <c r="AT670" s="4"/>
      <c r="AY670" s="4"/>
      <c r="AZ670" s="4"/>
      <c r="BE670" s="4"/>
      <c r="BF670" s="4"/>
      <c r="BK670" s="4"/>
      <c r="BL670" s="4"/>
      <c r="BP670" s="4"/>
      <c r="BZ670" s="4"/>
      <c r="CK670" s="4"/>
      <c r="CV670" s="4"/>
      <c r="DG670" s="4"/>
      <c r="DR670" s="4"/>
      <c r="DV670" s="4"/>
      <c r="EC670" s="4"/>
    </row>
    <row r="671" spans="1:133" ht="12.75" x14ac:dyDescent="0.2">
      <c r="A671" s="11"/>
      <c r="J671" s="10"/>
      <c r="K671" s="4"/>
      <c r="L671" s="4"/>
      <c r="V671" s="4"/>
      <c r="W671" s="4"/>
      <c r="AI671" s="4"/>
      <c r="AJ671" s="4"/>
      <c r="AM671" s="4"/>
      <c r="AN671" s="4"/>
      <c r="AS671" s="4"/>
      <c r="AT671" s="4"/>
      <c r="AY671" s="4"/>
      <c r="AZ671" s="4"/>
      <c r="BE671" s="4"/>
      <c r="BF671" s="4"/>
      <c r="BK671" s="4"/>
      <c r="BL671" s="4"/>
      <c r="BP671" s="4"/>
      <c r="BZ671" s="4"/>
      <c r="CK671" s="4"/>
      <c r="CV671" s="4"/>
      <c r="DG671" s="4"/>
      <c r="DR671" s="4"/>
      <c r="DV671" s="4"/>
      <c r="EC671" s="4"/>
    </row>
    <row r="672" spans="1:133" ht="12.75" x14ac:dyDescent="0.2">
      <c r="A672" s="11"/>
      <c r="J672" s="10"/>
      <c r="K672" s="4"/>
      <c r="L672" s="4"/>
      <c r="V672" s="4"/>
      <c r="W672" s="4"/>
      <c r="AI672" s="4"/>
      <c r="AJ672" s="4"/>
      <c r="AM672" s="4"/>
      <c r="AN672" s="4"/>
      <c r="AS672" s="4"/>
      <c r="AT672" s="4"/>
      <c r="AY672" s="4"/>
      <c r="AZ672" s="4"/>
      <c r="BE672" s="4"/>
      <c r="BF672" s="4"/>
      <c r="BK672" s="4"/>
      <c r="BL672" s="4"/>
      <c r="BP672" s="4"/>
      <c r="BZ672" s="4"/>
      <c r="CK672" s="4"/>
      <c r="CV672" s="4"/>
      <c r="DG672" s="4"/>
      <c r="DR672" s="4"/>
      <c r="DV672" s="4"/>
      <c r="EC672" s="4"/>
    </row>
    <row r="673" spans="1:133" ht="12.75" x14ac:dyDescent="0.2">
      <c r="A673" s="11"/>
      <c r="J673" s="10"/>
      <c r="K673" s="4"/>
      <c r="L673" s="4"/>
      <c r="V673" s="4"/>
      <c r="W673" s="4"/>
      <c r="AI673" s="4"/>
      <c r="AJ673" s="4"/>
      <c r="AM673" s="4"/>
      <c r="AN673" s="4"/>
      <c r="AS673" s="4"/>
      <c r="AT673" s="4"/>
      <c r="AY673" s="4"/>
      <c r="AZ673" s="4"/>
      <c r="BE673" s="4"/>
      <c r="BF673" s="4"/>
      <c r="BK673" s="4"/>
      <c r="BL673" s="4"/>
      <c r="BP673" s="4"/>
      <c r="BZ673" s="4"/>
      <c r="CK673" s="4"/>
      <c r="CV673" s="4"/>
      <c r="DG673" s="4"/>
      <c r="DR673" s="4"/>
      <c r="DV673" s="4"/>
      <c r="EC673" s="4"/>
    </row>
    <row r="674" spans="1:133" ht="12.75" x14ac:dyDescent="0.2">
      <c r="A674" s="11"/>
      <c r="J674" s="10"/>
      <c r="K674" s="4"/>
      <c r="L674" s="4"/>
      <c r="V674" s="4"/>
      <c r="W674" s="4"/>
      <c r="AI674" s="4"/>
      <c r="AJ674" s="4"/>
      <c r="AM674" s="4"/>
      <c r="AN674" s="4"/>
      <c r="AS674" s="4"/>
      <c r="AT674" s="4"/>
      <c r="AY674" s="4"/>
      <c r="AZ674" s="4"/>
      <c r="BE674" s="4"/>
      <c r="BF674" s="4"/>
      <c r="BK674" s="4"/>
      <c r="BL674" s="4"/>
      <c r="BP674" s="4"/>
      <c r="BZ674" s="4"/>
      <c r="CK674" s="4"/>
      <c r="CV674" s="4"/>
      <c r="DG674" s="4"/>
      <c r="DR674" s="4"/>
      <c r="DV674" s="4"/>
      <c r="EC674" s="4"/>
    </row>
    <row r="675" spans="1:133" ht="12.75" x14ac:dyDescent="0.2">
      <c r="A675" s="11"/>
      <c r="J675" s="10"/>
      <c r="K675" s="4"/>
      <c r="L675" s="4"/>
      <c r="V675" s="4"/>
      <c r="W675" s="4"/>
      <c r="AI675" s="4"/>
      <c r="AJ675" s="4"/>
      <c r="AM675" s="4"/>
      <c r="AN675" s="4"/>
      <c r="AS675" s="4"/>
      <c r="AT675" s="4"/>
      <c r="AY675" s="4"/>
      <c r="AZ675" s="4"/>
      <c r="BE675" s="4"/>
      <c r="BF675" s="4"/>
      <c r="BK675" s="4"/>
      <c r="BL675" s="4"/>
      <c r="BP675" s="4"/>
      <c r="BZ675" s="4"/>
      <c r="CK675" s="4"/>
      <c r="CV675" s="4"/>
      <c r="DG675" s="4"/>
      <c r="DR675" s="4"/>
      <c r="DV675" s="4"/>
      <c r="EC675" s="4"/>
    </row>
    <row r="676" spans="1:133" ht="12.75" x14ac:dyDescent="0.2">
      <c r="A676" s="11"/>
      <c r="J676" s="10"/>
      <c r="K676" s="4"/>
      <c r="L676" s="4"/>
      <c r="V676" s="4"/>
      <c r="W676" s="4"/>
      <c r="AI676" s="4"/>
      <c r="AJ676" s="4"/>
      <c r="AM676" s="4"/>
      <c r="AN676" s="4"/>
      <c r="AS676" s="4"/>
      <c r="AT676" s="4"/>
      <c r="AY676" s="4"/>
      <c r="AZ676" s="4"/>
      <c r="BE676" s="4"/>
      <c r="BF676" s="4"/>
      <c r="BK676" s="4"/>
      <c r="BL676" s="4"/>
      <c r="BP676" s="4"/>
      <c r="BZ676" s="4"/>
      <c r="CK676" s="4"/>
      <c r="CV676" s="4"/>
      <c r="DG676" s="4"/>
      <c r="DR676" s="4"/>
      <c r="DV676" s="4"/>
      <c r="EC676" s="4"/>
    </row>
    <row r="677" spans="1:133" ht="12.75" x14ac:dyDescent="0.2">
      <c r="A677" s="11"/>
      <c r="J677" s="10"/>
      <c r="K677" s="4"/>
      <c r="L677" s="4"/>
      <c r="V677" s="4"/>
      <c r="W677" s="4"/>
      <c r="AI677" s="4"/>
      <c r="AJ677" s="4"/>
      <c r="AM677" s="4"/>
      <c r="AN677" s="4"/>
      <c r="AS677" s="4"/>
      <c r="AT677" s="4"/>
      <c r="AY677" s="4"/>
      <c r="AZ677" s="4"/>
      <c r="BE677" s="4"/>
      <c r="BF677" s="4"/>
      <c r="BK677" s="4"/>
      <c r="BL677" s="4"/>
      <c r="BP677" s="4"/>
      <c r="BZ677" s="4"/>
      <c r="CK677" s="4"/>
      <c r="CV677" s="4"/>
      <c r="DG677" s="4"/>
      <c r="DR677" s="4"/>
      <c r="DV677" s="4"/>
      <c r="EC677" s="4"/>
    </row>
    <row r="678" spans="1:133" ht="12.75" x14ac:dyDescent="0.2">
      <c r="A678" s="11"/>
      <c r="J678" s="10"/>
      <c r="K678" s="4"/>
      <c r="L678" s="4"/>
      <c r="V678" s="4"/>
      <c r="W678" s="4"/>
      <c r="AI678" s="4"/>
      <c r="AJ678" s="4"/>
      <c r="AM678" s="4"/>
      <c r="AN678" s="4"/>
      <c r="AS678" s="4"/>
      <c r="AT678" s="4"/>
      <c r="AY678" s="4"/>
      <c r="AZ678" s="4"/>
      <c r="BE678" s="4"/>
      <c r="BF678" s="4"/>
      <c r="BK678" s="4"/>
      <c r="BL678" s="4"/>
      <c r="BP678" s="4"/>
      <c r="BZ678" s="4"/>
      <c r="CK678" s="4"/>
      <c r="CV678" s="4"/>
      <c r="DG678" s="4"/>
      <c r="DR678" s="4"/>
      <c r="DV678" s="4"/>
      <c r="EC678" s="4"/>
    </row>
    <row r="679" spans="1:133" ht="12.75" x14ac:dyDescent="0.2">
      <c r="A679" s="11"/>
      <c r="J679" s="10"/>
      <c r="K679" s="4"/>
      <c r="L679" s="4"/>
      <c r="V679" s="4"/>
      <c r="W679" s="4"/>
      <c r="AI679" s="4"/>
      <c r="AJ679" s="4"/>
      <c r="AM679" s="4"/>
      <c r="AN679" s="4"/>
      <c r="AS679" s="4"/>
      <c r="AT679" s="4"/>
      <c r="AY679" s="4"/>
      <c r="AZ679" s="4"/>
      <c r="BE679" s="4"/>
      <c r="BF679" s="4"/>
      <c r="BK679" s="4"/>
      <c r="BL679" s="4"/>
      <c r="BP679" s="4"/>
      <c r="BZ679" s="4"/>
      <c r="CK679" s="4"/>
      <c r="CV679" s="4"/>
      <c r="DG679" s="4"/>
      <c r="DR679" s="4"/>
      <c r="DV679" s="4"/>
      <c r="EC679" s="4"/>
    </row>
    <row r="680" spans="1:133" ht="12.75" x14ac:dyDescent="0.2">
      <c r="A680" s="11"/>
      <c r="J680" s="10"/>
      <c r="K680" s="4"/>
      <c r="L680" s="4"/>
      <c r="V680" s="4"/>
      <c r="W680" s="4"/>
      <c r="AI680" s="4"/>
      <c r="AJ680" s="4"/>
      <c r="AM680" s="4"/>
      <c r="AN680" s="4"/>
      <c r="AS680" s="4"/>
      <c r="AT680" s="4"/>
      <c r="AY680" s="4"/>
      <c r="AZ680" s="4"/>
      <c r="BE680" s="4"/>
      <c r="BF680" s="4"/>
      <c r="BK680" s="4"/>
      <c r="BL680" s="4"/>
      <c r="BP680" s="4"/>
      <c r="BZ680" s="4"/>
      <c r="CK680" s="4"/>
      <c r="CV680" s="4"/>
      <c r="DG680" s="4"/>
      <c r="DR680" s="4"/>
      <c r="DV680" s="4"/>
      <c r="EC680" s="4"/>
    </row>
    <row r="681" spans="1:133" ht="12.75" x14ac:dyDescent="0.2">
      <c r="A681" s="11"/>
      <c r="J681" s="10"/>
      <c r="K681" s="4"/>
      <c r="L681" s="4"/>
      <c r="V681" s="4"/>
      <c r="W681" s="4"/>
      <c r="AI681" s="4"/>
      <c r="AJ681" s="4"/>
      <c r="AM681" s="4"/>
      <c r="AN681" s="4"/>
      <c r="AS681" s="4"/>
      <c r="AT681" s="4"/>
      <c r="AY681" s="4"/>
      <c r="AZ681" s="4"/>
      <c r="BE681" s="4"/>
      <c r="BF681" s="4"/>
      <c r="BK681" s="4"/>
      <c r="BL681" s="4"/>
      <c r="BP681" s="4"/>
      <c r="BZ681" s="4"/>
      <c r="CK681" s="4"/>
      <c r="CV681" s="4"/>
      <c r="DG681" s="4"/>
      <c r="DR681" s="4"/>
      <c r="DV681" s="4"/>
      <c r="EC681" s="4"/>
    </row>
    <row r="682" spans="1:133" ht="12.75" x14ac:dyDescent="0.2">
      <c r="A682" s="11"/>
      <c r="J682" s="10"/>
      <c r="K682" s="4"/>
      <c r="L682" s="4"/>
      <c r="V682" s="4"/>
      <c r="W682" s="4"/>
      <c r="AI682" s="4"/>
      <c r="AJ682" s="4"/>
      <c r="AM682" s="4"/>
      <c r="AN682" s="4"/>
      <c r="AS682" s="4"/>
      <c r="AT682" s="4"/>
      <c r="AY682" s="4"/>
      <c r="AZ682" s="4"/>
      <c r="BE682" s="4"/>
      <c r="BF682" s="4"/>
      <c r="BK682" s="4"/>
      <c r="BL682" s="4"/>
      <c r="BP682" s="4"/>
      <c r="BZ682" s="4"/>
      <c r="CK682" s="4"/>
      <c r="CV682" s="4"/>
      <c r="DG682" s="4"/>
      <c r="DR682" s="4"/>
      <c r="DV682" s="4"/>
      <c r="EC682" s="4"/>
    </row>
    <row r="683" spans="1:133" ht="12.75" x14ac:dyDescent="0.2">
      <c r="A683" s="11"/>
      <c r="J683" s="10"/>
      <c r="K683" s="4"/>
      <c r="L683" s="4"/>
      <c r="V683" s="4"/>
      <c r="W683" s="4"/>
      <c r="AI683" s="4"/>
      <c r="AJ683" s="4"/>
      <c r="AM683" s="4"/>
      <c r="AN683" s="4"/>
      <c r="AS683" s="4"/>
      <c r="AT683" s="4"/>
      <c r="AY683" s="4"/>
      <c r="AZ683" s="4"/>
      <c r="BE683" s="4"/>
      <c r="BF683" s="4"/>
      <c r="BK683" s="4"/>
      <c r="BL683" s="4"/>
      <c r="BP683" s="4"/>
      <c r="BZ683" s="4"/>
      <c r="CK683" s="4"/>
      <c r="CV683" s="4"/>
      <c r="DG683" s="4"/>
      <c r="DR683" s="4"/>
      <c r="DV683" s="4"/>
      <c r="EC683" s="4"/>
    </row>
    <row r="684" spans="1:133" ht="12.75" x14ac:dyDescent="0.2">
      <c r="A684" s="11"/>
      <c r="J684" s="10"/>
      <c r="K684" s="4"/>
      <c r="L684" s="4"/>
      <c r="V684" s="4"/>
      <c r="W684" s="4"/>
      <c r="AI684" s="4"/>
      <c r="AJ684" s="4"/>
      <c r="AM684" s="4"/>
      <c r="AN684" s="4"/>
      <c r="AS684" s="4"/>
      <c r="AT684" s="4"/>
      <c r="AY684" s="4"/>
      <c r="AZ684" s="4"/>
      <c r="BE684" s="4"/>
      <c r="BF684" s="4"/>
      <c r="BK684" s="4"/>
      <c r="BL684" s="4"/>
      <c r="BP684" s="4"/>
      <c r="BZ684" s="4"/>
      <c r="CK684" s="4"/>
      <c r="CV684" s="4"/>
      <c r="DG684" s="4"/>
      <c r="DR684" s="4"/>
      <c r="DV684" s="4"/>
      <c r="EC684" s="4"/>
    </row>
    <row r="685" spans="1:133" ht="12.75" x14ac:dyDescent="0.2">
      <c r="A685" s="11"/>
      <c r="J685" s="10"/>
      <c r="K685" s="4"/>
      <c r="L685" s="4"/>
      <c r="V685" s="4"/>
      <c r="W685" s="4"/>
      <c r="AI685" s="4"/>
      <c r="AJ685" s="4"/>
      <c r="AM685" s="4"/>
      <c r="AN685" s="4"/>
      <c r="AS685" s="4"/>
      <c r="AT685" s="4"/>
      <c r="AY685" s="4"/>
      <c r="AZ685" s="4"/>
      <c r="BE685" s="4"/>
      <c r="BF685" s="4"/>
      <c r="BK685" s="4"/>
      <c r="BL685" s="4"/>
      <c r="BP685" s="4"/>
      <c r="BZ685" s="4"/>
      <c r="CK685" s="4"/>
      <c r="CV685" s="4"/>
      <c r="DG685" s="4"/>
      <c r="DR685" s="4"/>
      <c r="DV685" s="4"/>
      <c r="EC685" s="4"/>
    </row>
    <row r="686" spans="1:133" ht="12.75" x14ac:dyDescent="0.2">
      <c r="A686" s="11"/>
      <c r="J686" s="10"/>
      <c r="K686" s="4"/>
      <c r="L686" s="4"/>
      <c r="V686" s="4"/>
      <c r="W686" s="4"/>
      <c r="AI686" s="4"/>
      <c r="AJ686" s="4"/>
      <c r="AM686" s="4"/>
      <c r="AN686" s="4"/>
      <c r="AS686" s="4"/>
      <c r="AT686" s="4"/>
      <c r="AY686" s="4"/>
      <c r="AZ686" s="4"/>
      <c r="BE686" s="4"/>
      <c r="BF686" s="4"/>
      <c r="BK686" s="4"/>
      <c r="BL686" s="4"/>
      <c r="BP686" s="4"/>
      <c r="BZ686" s="4"/>
      <c r="CK686" s="4"/>
      <c r="CV686" s="4"/>
      <c r="DG686" s="4"/>
      <c r="DR686" s="4"/>
      <c r="DV686" s="4"/>
      <c r="EC686" s="4"/>
    </row>
    <row r="687" spans="1:133" ht="12.75" x14ac:dyDescent="0.2">
      <c r="A687" s="11"/>
      <c r="J687" s="10"/>
      <c r="K687" s="4"/>
      <c r="L687" s="4"/>
      <c r="V687" s="4"/>
      <c r="W687" s="4"/>
      <c r="AI687" s="4"/>
      <c r="AJ687" s="4"/>
      <c r="AM687" s="4"/>
      <c r="AN687" s="4"/>
      <c r="AS687" s="4"/>
      <c r="AT687" s="4"/>
      <c r="AY687" s="4"/>
      <c r="AZ687" s="4"/>
      <c r="BE687" s="4"/>
      <c r="BF687" s="4"/>
      <c r="BK687" s="4"/>
      <c r="BL687" s="4"/>
      <c r="BP687" s="4"/>
      <c r="BZ687" s="4"/>
      <c r="CK687" s="4"/>
      <c r="CV687" s="4"/>
      <c r="DG687" s="4"/>
      <c r="DR687" s="4"/>
      <c r="DV687" s="4"/>
      <c r="EC687" s="4"/>
    </row>
    <row r="688" spans="1:133" ht="12.75" x14ac:dyDescent="0.2">
      <c r="A688" s="11"/>
      <c r="J688" s="10"/>
      <c r="K688" s="4"/>
      <c r="L688" s="4"/>
      <c r="V688" s="4"/>
      <c r="W688" s="4"/>
      <c r="AI688" s="4"/>
      <c r="AJ688" s="4"/>
      <c r="AM688" s="4"/>
      <c r="AN688" s="4"/>
      <c r="AS688" s="4"/>
      <c r="AT688" s="4"/>
      <c r="AY688" s="4"/>
      <c r="AZ688" s="4"/>
      <c r="BE688" s="4"/>
      <c r="BF688" s="4"/>
      <c r="BK688" s="4"/>
      <c r="BL688" s="4"/>
      <c r="BP688" s="4"/>
      <c r="BZ688" s="4"/>
      <c r="CK688" s="4"/>
      <c r="CV688" s="4"/>
      <c r="DG688" s="4"/>
      <c r="DR688" s="4"/>
      <c r="DV688" s="4"/>
      <c r="EC688" s="4"/>
    </row>
    <row r="689" spans="1:133" ht="12.75" x14ac:dyDescent="0.2">
      <c r="A689" s="11"/>
      <c r="J689" s="10"/>
      <c r="K689" s="4"/>
      <c r="L689" s="4"/>
      <c r="V689" s="4"/>
      <c r="W689" s="4"/>
      <c r="AI689" s="4"/>
      <c r="AJ689" s="4"/>
      <c r="AM689" s="4"/>
      <c r="AN689" s="4"/>
      <c r="AS689" s="4"/>
      <c r="AT689" s="4"/>
      <c r="AY689" s="4"/>
      <c r="AZ689" s="4"/>
      <c r="BE689" s="4"/>
      <c r="BF689" s="4"/>
      <c r="BK689" s="4"/>
      <c r="BL689" s="4"/>
      <c r="BP689" s="4"/>
      <c r="BZ689" s="4"/>
      <c r="CK689" s="4"/>
      <c r="CV689" s="4"/>
      <c r="DG689" s="4"/>
      <c r="DR689" s="4"/>
      <c r="DV689" s="4"/>
      <c r="EC689" s="4"/>
    </row>
    <row r="690" spans="1:133" ht="12.75" x14ac:dyDescent="0.2">
      <c r="A690" s="11"/>
      <c r="J690" s="10"/>
      <c r="K690" s="4"/>
      <c r="L690" s="4"/>
      <c r="V690" s="4"/>
      <c r="W690" s="4"/>
      <c r="AI690" s="4"/>
      <c r="AJ690" s="4"/>
      <c r="AM690" s="4"/>
      <c r="AN690" s="4"/>
      <c r="AS690" s="4"/>
      <c r="AT690" s="4"/>
      <c r="AY690" s="4"/>
      <c r="AZ690" s="4"/>
      <c r="BE690" s="4"/>
      <c r="BF690" s="4"/>
      <c r="BK690" s="4"/>
      <c r="BL690" s="4"/>
      <c r="BP690" s="4"/>
      <c r="BZ690" s="4"/>
      <c r="CK690" s="4"/>
      <c r="CV690" s="4"/>
      <c r="DG690" s="4"/>
      <c r="DR690" s="4"/>
      <c r="DV690" s="4"/>
      <c r="EC690" s="4"/>
    </row>
    <row r="691" spans="1:133" ht="12.75" x14ac:dyDescent="0.2">
      <c r="A691" s="11"/>
      <c r="J691" s="10"/>
      <c r="K691" s="4"/>
      <c r="L691" s="4"/>
      <c r="V691" s="4"/>
      <c r="W691" s="4"/>
      <c r="AI691" s="4"/>
      <c r="AJ691" s="4"/>
      <c r="AM691" s="4"/>
      <c r="AN691" s="4"/>
      <c r="AS691" s="4"/>
      <c r="AT691" s="4"/>
      <c r="AY691" s="4"/>
      <c r="AZ691" s="4"/>
      <c r="BE691" s="4"/>
      <c r="BF691" s="4"/>
      <c r="BK691" s="4"/>
      <c r="BL691" s="4"/>
      <c r="BP691" s="4"/>
      <c r="BZ691" s="4"/>
      <c r="CK691" s="4"/>
      <c r="CV691" s="4"/>
      <c r="DG691" s="4"/>
      <c r="DR691" s="4"/>
      <c r="DV691" s="4"/>
      <c r="EC691" s="4"/>
    </row>
    <row r="692" spans="1:133" ht="12.75" x14ac:dyDescent="0.2">
      <c r="A692" s="11"/>
      <c r="J692" s="10"/>
      <c r="K692" s="4"/>
      <c r="L692" s="4"/>
      <c r="V692" s="4"/>
      <c r="W692" s="4"/>
      <c r="AI692" s="4"/>
      <c r="AJ692" s="4"/>
      <c r="AM692" s="4"/>
      <c r="AN692" s="4"/>
      <c r="AS692" s="4"/>
      <c r="AT692" s="4"/>
      <c r="AY692" s="4"/>
      <c r="AZ692" s="4"/>
      <c r="BE692" s="4"/>
      <c r="BF692" s="4"/>
      <c r="BK692" s="4"/>
      <c r="BL692" s="4"/>
      <c r="BP692" s="4"/>
      <c r="BZ692" s="4"/>
      <c r="CK692" s="4"/>
      <c r="CV692" s="4"/>
      <c r="DG692" s="4"/>
      <c r="DR692" s="4"/>
      <c r="DV692" s="4"/>
      <c r="EC692" s="4"/>
    </row>
    <row r="693" spans="1:133" ht="12.75" x14ac:dyDescent="0.2">
      <c r="A693" s="11"/>
      <c r="J693" s="10"/>
      <c r="K693" s="4"/>
      <c r="L693" s="4"/>
      <c r="V693" s="4"/>
      <c r="W693" s="4"/>
      <c r="AI693" s="4"/>
      <c r="AJ693" s="4"/>
      <c r="AM693" s="4"/>
      <c r="AN693" s="4"/>
      <c r="AS693" s="4"/>
      <c r="AT693" s="4"/>
      <c r="AY693" s="4"/>
      <c r="AZ693" s="4"/>
      <c r="BE693" s="4"/>
      <c r="BF693" s="4"/>
      <c r="BK693" s="4"/>
      <c r="BL693" s="4"/>
      <c r="BP693" s="4"/>
      <c r="BZ693" s="4"/>
      <c r="CK693" s="4"/>
      <c r="CV693" s="4"/>
      <c r="DG693" s="4"/>
      <c r="DR693" s="4"/>
      <c r="DV693" s="4"/>
      <c r="EC693" s="4"/>
    </row>
    <row r="694" spans="1:133" ht="12.75" x14ac:dyDescent="0.2">
      <c r="A694" s="11"/>
      <c r="J694" s="10"/>
      <c r="K694" s="4"/>
      <c r="L694" s="4"/>
      <c r="V694" s="4"/>
      <c r="W694" s="4"/>
      <c r="AI694" s="4"/>
      <c r="AJ694" s="4"/>
      <c r="AM694" s="4"/>
      <c r="AN694" s="4"/>
      <c r="AS694" s="4"/>
      <c r="AT694" s="4"/>
      <c r="AY694" s="4"/>
      <c r="AZ694" s="4"/>
      <c r="BE694" s="4"/>
      <c r="BF694" s="4"/>
      <c r="BK694" s="4"/>
      <c r="BL694" s="4"/>
      <c r="BP694" s="4"/>
      <c r="BZ694" s="4"/>
      <c r="CK694" s="4"/>
      <c r="CV694" s="4"/>
      <c r="DG694" s="4"/>
      <c r="DR694" s="4"/>
      <c r="DV694" s="4"/>
      <c r="EC694" s="4"/>
    </row>
    <row r="695" spans="1:133" ht="12.75" x14ac:dyDescent="0.2">
      <c r="A695" s="11"/>
      <c r="J695" s="10"/>
      <c r="K695" s="4"/>
      <c r="L695" s="4"/>
      <c r="V695" s="4"/>
      <c r="W695" s="4"/>
      <c r="AI695" s="4"/>
      <c r="AJ695" s="4"/>
      <c r="AM695" s="4"/>
      <c r="AN695" s="4"/>
      <c r="AS695" s="4"/>
      <c r="AT695" s="4"/>
      <c r="AY695" s="4"/>
      <c r="AZ695" s="4"/>
      <c r="BE695" s="4"/>
      <c r="BF695" s="4"/>
      <c r="BK695" s="4"/>
      <c r="BL695" s="4"/>
      <c r="BP695" s="4"/>
      <c r="BZ695" s="4"/>
      <c r="CK695" s="4"/>
      <c r="CV695" s="4"/>
      <c r="DG695" s="4"/>
      <c r="DR695" s="4"/>
      <c r="DV695" s="4"/>
      <c r="EC695" s="4"/>
    </row>
    <row r="696" spans="1:133" ht="12.75" x14ac:dyDescent="0.2">
      <c r="A696" s="11"/>
      <c r="J696" s="10"/>
      <c r="K696" s="4"/>
      <c r="L696" s="4"/>
      <c r="V696" s="4"/>
      <c r="W696" s="4"/>
      <c r="AI696" s="4"/>
      <c r="AJ696" s="4"/>
      <c r="AM696" s="4"/>
      <c r="AN696" s="4"/>
      <c r="AS696" s="4"/>
      <c r="AT696" s="4"/>
      <c r="AY696" s="4"/>
      <c r="AZ696" s="4"/>
      <c r="BE696" s="4"/>
      <c r="BF696" s="4"/>
      <c r="BK696" s="4"/>
      <c r="BL696" s="4"/>
      <c r="BP696" s="4"/>
      <c r="BZ696" s="4"/>
      <c r="CK696" s="4"/>
      <c r="CV696" s="4"/>
      <c r="DG696" s="4"/>
      <c r="DR696" s="4"/>
      <c r="DV696" s="4"/>
      <c r="EC696" s="4"/>
    </row>
    <row r="697" spans="1:133" ht="12.75" x14ac:dyDescent="0.2">
      <c r="A697" s="11"/>
      <c r="J697" s="10"/>
      <c r="K697" s="4"/>
      <c r="L697" s="4"/>
      <c r="V697" s="4"/>
      <c r="W697" s="4"/>
      <c r="AI697" s="4"/>
      <c r="AJ697" s="4"/>
      <c r="AM697" s="4"/>
      <c r="AN697" s="4"/>
      <c r="AS697" s="4"/>
      <c r="AT697" s="4"/>
      <c r="AY697" s="4"/>
      <c r="AZ697" s="4"/>
      <c r="BE697" s="4"/>
      <c r="BF697" s="4"/>
      <c r="BK697" s="4"/>
      <c r="BL697" s="4"/>
      <c r="BP697" s="4"/>
      <c r="BZ697" s="4"/>
      <c r="CK697" s="4"/>
      <c r="CV697" s="4"/>
      <c r="DG697" s="4"/>
      <c r="DR697" s="4"/>
      <c r="DV697" s="4"/>
      <c r="EC697" s="4"/>
    </row>
    <row r="698" spans="1:133" ht="12.75" x14ac:dyDescent="0.2">
      <c r="A698" s="11"/>
      <c r="J698" s="10"/>
      <c r="K698" s="4"/>
      <c r="L698" s="4"/>
      <c r="V698" s="4"/>
      <c r="W698" s="4"/>
      <c r="AI698" s="4"/>
      <c r="AJ698" s="4"/>
      <c r="AM698" s="4"/>
      <c r="AN698" s="4"/>
      <c r="AS698" s="4"/>
      <c r="AT698" s="4"/>
      <c r="AY698" s="4"/>
      <c r="AZ698" s="4"/>
      <c r="BE698" s="4"/>
      <c r="BF698" s="4"/>
      <c r="BK698" s="4"/>
      <c r="BL698" s="4"/>
      <c r="BP698" s="4"/>
      <c r="BZ698" s="4"/>
      <c r="CK698" s="4"/>
      <c r="CV698" s="4"/>
      <c r="DG698" s="4"/>
      <c r="DR698" s="4"/>
      <c r="DV698" s="4"/>
      <c r="EC698" s="4"/>
    </row>
    <row r="699" spans="1:133" ht="12.75" x14ac:dyDescent="0.2">
      <c r="A699" s="11"/>
      <c r="J699" s="10"/>
      <c r="K699" s="4"/>
      <c r="L699" s="4"/>
      <c r="V699" s="4"/>
      <c r="W699" s="4"/>
      <c r="AI699" s="4"/>
      <c r="AJ699" s="4"/>
      <c r="AM699" s="4"/>
      <c r="AN699" s="4"/>
      <c r="AS699" s="4"/>
      <c r="AT699" s="4"/>
      <c r="AY699" s="4"/>
      <c r="AZ699" s="4"/>
      <c r="BE699" s="4"/>
      <c r="BF699" s="4"/>
      <c r="BK699" s="4"/>
      <c r="BL699" s="4"/>
      <c r="BP699" s="4"/>
      <c r="BZ699" s="4"/>
      <c r="CK699" s="4"/>
      <c r="CV699" s="4"/>
      <c r="DG699" s="4"/>
      <c r="DR699" s="4"/>
      <c r="DV699" s="4"/>
      <c r="EC699" s="4"/>
    </row>
    <row r="700" spans="1:133" ht="12.75" x14ac:dyDescent="0.2">
      <c r="A700" s="11"/>
      <c r="J700" s="10"/>
      <c r="K700" s="4"/>
      <c r="L700" s="4"/>
      <c r="V700" s="4"/>
      <c r="W700" s="4"/>
      <c r="AI700" s="4"/>
      <c r="AJ700" s="4"/>
      <c r="AM700" s="4"/>
      <c r="AN700" s="4"/>
      <c r="AS700" s="4"/>
      <c r="AT700" s="4"/>
      <c r="AY700" s="4"/>
      <c r="AZ700" s="4"/>
      <c r="BE700" s="4"/>
      <c r="BF700" s="4"/>
      <c r="BK700" s="4"/>
      <c r="BL700" s="4"/>
      <c r="BP700" s="4"/>
      <c r="BZ700" s="4"/>
      <c r="CK700" s="4"/>
      <c r="CV700" s="4"/>
      <c r="DG700" s="4"/>
      <c r="DR700" s="4"/>
      <c r="DV700" s="4"/>
      <c r="EC700" s="4"/>
    </row>
    <row r="701" spans="1:133" ht="12.75" x14ac:dyDescent="0.2">
      <c r="A701" s="11"/>
      <c r="J701" s="10"/>
      <c r="K701" s="4"/>
      <c r="L701" s="4"/>
      <c r="V701" s="4"/>
      <c r="W701" s="4"/>
      <c r="AI701" s="4"/>
      <c r="AJ701" s="4"/>
      <c r="AM701" s="4"/>
      <c r="AN701" s="4"/>
      <c r="AS701" s="4"/>
      <c r="AT701" s="4"/>
      <c r="AY701" s="4"/>
      <c r="AZ701" s="4"/>
      <c r="BE701" s="4"/>
      <c r="BF701" s="4"/>
      <c r="BK701" s="4"/>
      <c r="BL701" s="4"/>
      <c r="BP701" s="4"/>
      <c r="BZ701" s="4"/>
      <c r="CK701" s="4"/>
      <c r="CV701" s="4"/>
      <c r="DG701" s="4"/>
      <c r="DR701" s="4"/>
      <c r="DV701" s="4"/>
      <c r="EC701" s="4"/>
    </row>
    <row r="702" spans="1:133" ht="12.75" x14ac:dyDescent="0.2">
      <c r="A702" s="11"/>
      <c r="J702" s="10"/>
      <c r="K702" s="4"/>
      <c r="L702" s="4"/>
      <c r="V702" s="4"/>
      <c r="W702" s="4"/>
      <c r="AI702" s="4"/>
      <c r="AJ702" s="4"/>
      <c r="AM702" s="4"/>
      <c r="AN702" s="4"/>
      <c r="AS702" s="4"/>
      <c r="AT702" s="4"/>
      <c r="AY702" s="4"/>
      <c r="AZ702" s="4"/>
      <c r="BE702" s="4"/>
      <c r="BF702" s="4"/>
      <c r="BK702" s="4"/>
      <c r="BL702" s="4"/>
      <c r="BP702" s="4"/>
      <c r="BZ702" s="4"/>
      <c r="CK702" s="4"/>
      <c r="CV702" s="4"/>
      <c r="DG702" s="4"/>
      <c r="DR702" s="4"/>
      <c r="DV702" s="4"/>
      <c r="EC702" s="4"/>
    </row>
    <row r="703" spans="1:133" ht="12.75" x14ac:dyDescent="0.2">
      <c r="A703" s="11"/>
      <c r="J703" s="10"/>
      <c r="K703" s="4"/>
      <c r="L703" s="4"/>
      <c r="V703" s="4"/>
      <c r="W703" s="4"/>
      <c r="AI703" s="4"/>
      <c r="AJ703" s="4"/>
      <c r="AM703" s="4"/>
      <c r="AN703" s="4"/>
      <c r="AS703" s="4"/>
      <c r="AT703" s="4"/>
      <c r="AY703" s="4"/>
      <c r="AZ703" s="4"/>
      <c r="BE703" s="4"/>
      <c r="BF703" s="4"/>
      <c r="BK703" s="4"/>
      <c r="BL703" s="4"/>
      <c r="BP703" s="4"/>
      <c r="BZ703" s="4"/>
      <c r="CK703" s="4"/>
      <c r="CV703" s="4"/>
      <c r="DG703" s="4"/>
      <c r="DR703" s="4"/>
      <c r="DV703" s="4"/>
      <c r="EC703" s="4"/>
    </row>
    <row r="704" spans="1:133" ht="12.75" x14ac:dyDescent="0.2">
      <c r="A704" s="11"/>
      <c r="J704" s="10"/>
      <c r="K704" s="4"/>
      <c r="L704" s="4"/>
      <c r="V704" s="4"/>
      <c r="W704" s="4"/>
      <c r="AI704" s="4"/>
      <c r="AJ704" s="4"/>
      <c r="AM704" s="4"/>
      <c r="AN704" s="4"/>
      <c r="AS704" s="4"/>
      <c r="AT704" s="4"/>
      <c r="AY704" s="4"/>
      <c r="AZ704" s="4"/>
      <c r="BE704" s="4"/>
      <c r="BF704" s="4"/>
      <c r="BK704" s="4"/>
      <c r="BL704" s="4"/>
      <c r="BP704" s="4"/>
      <c r="BZ704" s="4"/>
      <c r="CK704" s="4"/>
      <c r="CV704" s="4"/>
      <c r="DG704" s="4"/>
      <c r="DR704" s="4"/>
      <c r="DV704" s="4"/>
      <c r="EC704" s="4"/>
    </row>
    <row r="705" spans="1:133" ht="12.75" x14ac:dyDescent="0.2">
      <c r="A705" s="11"/>
      <c r="J705" s="10"/>
      <c r="K705" s="4"/>
      <c r="L705" s="4"/>
      <c r="V705" s="4"/>
      <c r="W705" s="4"/>
      <c r="AI705" s="4"/>
      <c r="AJ705" s="4"/>
      <c r="AM705" s="4"/>
      <c r="AN705" s="4"/>
      <c r="AS705" s="4"/>
      <c r="AT705" s="4"/>
      <c r="AY705" s="4"/>
      <c r="AZ705" s="4"/>
      <c r="BE705" s="4"/>
      <c r="BF705" s="4"/>
      <c r="BK705" s="4"/>
      <c r="BL705" s="4"/>
      <c r="BP705" s="4"/>
      <c r="BZ705" s="4"/>
      <c r="CK705" s="4"/>
      <c r="CV705" s="4"/>
      <c r="DG705" s="4"/>
      <c r="DR705" s="4"/>
      <c r="DV705" s="4"/>
      <c r="EC705" s="4"/>
    </row>
    <row r="706" spans="1:133" ht="12.75" x14ac:dyDescent="0.2">
      <c r="A706" s="11"/>
      <c r="J706" s="10"/>
      <c r="K706" s="4"/>
      <c r="L706" s="4"/>
      <c r="V706" s="4"/>
      <c r="W706" s="4"/>
      <c r="AI706" s="4"/>
      <c r="AJ706" s="4"/>
      <c r="AM706" s="4"/>
      <c r="AN706" s="4"/>
      <c r="AS706" s="4"/>
      <c r="AT706" s="4"/>
      <c r="AY706" s="4"/>
      <c r="AZ706" s="4"/>
      <c r="BE706" s="4"/>
      <c r="BF706" s="4"/>
      <c r="BK706" s="4"/>
      <c r="BL706" s="4"/>
      <c r="BP706" s="4"/>
      <c r="BZ706" s="4"/>
      <c r="CK706" s="4"/>
      <c r="CV706" s="4"/>
      <c r="DG706" s="4"/>
      <c r="DR706" s="4"/>
      <c r="DV706" s="4"/>
      <c r="EC706" s="4"/>
    </row>
    <row r="707" spans="1:133" ht="12.75" x14ac:dyDescent="0.2">
      <c r="A707" s="11"/>
      <c r="J707" s="10"/>
      <c r="K707" s="4"/>
      <c r="L707" s="4"/>
      <c r="V707" s="4"/>
      <c r="W707" s="4"/>
      <c r="AI707" s="4"/>
      <c r="AJ707" s="4"/>
      <c r="AM707" s="4"/>
      <c r="AN707" s="4"/>
      <c r="AS707" s="4"/>
      <c r="AT707" s="4"/>
      <c r="AY707" s="4"/>
      <c r="AZ707" s="4"/>
      <c r="BE707" s="4"/>
      <c r="BF707" s="4"/>
      <c r="BK707" s="4"/>
      <c r="BL707" s="4"/>
      <c r="BP707" s="4"/>
      <c r="BZ707" s="4"/>
      <c r="CK707" s="4"/>
      <c r="CV707" s="4"/>
      <c r="DG707" s="4"/>
      <c r="DR707" s="4"/>
      <c r="DV707" s="4"/>
      <c r="EC707" s="4"/>
    </row>
    <row r="708" spans="1:133" ht="12.75" x14ac:dyDescent="0.2">
      <c r="A708" s="11"/>
      <c r="J708" s="10"/>
      <c r="K708" s="4"/>
      <c r="L708" s="4"/>
      <c r="V708" s="4"/>
      <c r="W708" s="4"/>
      <c r="AI708" s="4"/>
      <c r="AJ708" s="4"/>
      <c r="AM708" s="4"/>
      <c r="AN708" s="4"/>
      <c r="AS708" s="4"/>
      <c r="AT708" s="4"/>
      <c r="AY708" s="4"/>
      <c r="AZ708" s="4"/>
      <c r="BE708" s="4"/>
      <c r="BF708" s="4"/>
      <c r="BK708" s="4"/>
      <c r="BL708" s="4"/>
      <c r="BP708" s="4"/>
      <c r="BZ708" s="4"/>
      <c r="CK708" s="4"/>
      <c r="CV708" s="4"/>
      <c r="DG708" s="4"/>
      <c r="DR708" s="4"/>
      <c r="DV708" s="4"/>
      <c r="EC708" s="4"/>
    </row>
    <row r="709" spans="1:133" ht="12.75" x14ac:dyDescent="0.2">
      <c r="A709" s="11"/>
      <c r="J709" s="10"/>
      <c r="K709" s="4"/>
      <c r="L709" s="4"/>
      <c r="V709" s="4"/>
      <c r="W709" s="4"/>
      <c r="AI709" s="4"/>
      <c r="AJ709" s="4"/>
      <c r="AM709" s="4"/>
      <c r="AN709" s="4"/>
      <c r="AS709" s="4"/>
      <c r="AT709" s="4"/>
      <c r="AY709" s="4"/>
      <c r="AZ709" s="4"/>
      <c r="BE709" s="4"/>
      <c r="BF709" s="4"/>
      <c r="BK709" s="4"/>
      <c r="BL709" s="4"/>
      <c r="BP709" s="4"/>
      <c r="BZ709" s="4"/>
      <c r="CK709" s="4"/>
      <c r="CV709" s="4"/>
      <c r="DG709" s="4"/>
      <c r="DR709" s="4"/>
      <c r="DV709" s="4"/>
      <c r="EC709" s="4"/>
    </row>
    <row r="710" spans="1:133" ht="12.75" x14ac:dyDescent="0.2">
      <c r="A710" s="11"/>
      <c r="J710" s="10"/>
      <c r="K710" s="4"/>
      <c r="L710" s="4"/>
      <c r="V710" s="4"/>
      <c r="W710" s="4"/>
      <c r="AI710" s="4"/>
      <c r="AJ710" s="4"/>
      <c r="AM710" s="4"/>
      <c r="AN710" s="4"/>
      <c r="AS710" s="4"/>
      <c r="AT710" s="4"/>
      <c r="AY710" s="4"/>
      <c r="AZ710" s="4"/>
      <c r="BE710" s="4"/>
      <c r="BF710" s="4"/>
      <c r="BK710" s="4"/>
      <c r="BL710" s="4"/>
      <c r="BP710" s="4"/>
      <c r="BZ710" s="4"/>
      <c r="CK710" s="4"/>
      <c r="CV710" s="4"/>
      <c r="DG710" s="4"/>
      <c r="DR710" s="4"/>
      <c r="DV710" s="4"/>
      <c r="EC710" s="4"/>
    </row>
    <row r="711" spans="1:133" ht="12.75" x14ac:dyDescent="0.2">
      <c r="A711" s="11"/>
      <c r="J711" s="10"/>
      <c r="K711" s="4"/>
      <c r="L711" s="4"/>
      <c r="V711" s="4"/>
      <c r="W711" s="4"/>
      <c r="AI711" s="4"/>
      <c r="AJ711" s="4"/>
      <c r="AM711" s="4"/>
      <c r="AN711" s="4"/>
      <c r="AS711" s="4"/>
      <c r="AT711" s="4"/>
      <c r="AY711" s="4"/>
      <c r="AZ711" s="4"/>
      <c r="BE711" s="4"/>
      <c r="BF711" s="4"/>
      <c r="BK711" s="4"/>
      <c r="BL711" s="4"/>
      <c r="BP711" s="4"/>
      <c r="BZ711" s="4"/>
      <c r="CK711" s="4"/>
      <c r="CV711" s="4"/>
      <c r="DG711" s="4"/>
      <c r="DR711" s="4"/>
      <c r="DV711" s="4"/>
      <c r="EC711" s="4"/>
    </row>
    <row r="712" spans="1:133" ht="12.75" x14ac:dyDescent="0.2">
      <c r="A712" s="11"/>
      <c r="J712" s="10"/>
      <c r="K712" s="4"/>
      <c r="L712" s="4"/>
      <c r="V712" s="4"/>
      <c r="W712" s="4"/>
      <c r="AI712" s="4"/>
      <c r="AJ712" s="4"/>
      <c r="AM712" s="4"/>
      <c r="AN712" s="4"/>
      <c r="AS712" s="4"/>
      <c r="AT712" s="4"/>
      <c r="AY712" s="4"/>
      <c r="AZ712" s="4"/>
      <c r="BE712" s="4"/>
      <c r="BF712" s="4"/>
      <c r="BK712" s="4"/>
      <c r="BL712" s="4"/>
      <c r="BP712" s="4"/>
      <c r="BZ712" s="4"/>
      <c r="CK712" s="4"/>
      <c r="CV712" s="4"/>
      <c r="DG712" s="4"/>
      <c r="DR712" s="4"/>
      <c r="DV712" s="4"/>
      <c r="EC712" s="4"/>
    </row>
    <row r="713" spans="1:133" ht="12.75" x14ac:dyDescent="0.2">
      <c r="A713" s="11"/>
      <c r="J713" s="10"/>
      <c r="K713" s="4"/>
      <c r="L713" s="4"/>
      <c r="V713" s="4"/>
      <c r="W713" s="4"/>
      <c r="AI713" s="4"/>
      <c r="AJ713" s="4"/>
      <c r="AM713" s="4"/>
      <c r="AN713" s="4"/>
      <c r="AS713" s="4"/>
      <c r="AT713" s="4"/>
      <c r="AY713" s="4"/>
      <c r="AZ713" s="4"/>
      <c r="BE713" s="4"/>
      <c r="BF713" s="4"/>
      <c r="BK713" s="4"/>
      <c r="BL713" s="4"/>
      <c r="BP713" s="4"/>
      <c r="BZ713" s="4"/>
      <c r="CK713" s="4"/>
      <c r="CV713" s="4"/>
      <c r="DG713" s="4"/>
      <c r="DR713" s="4"/>
      <c r="DV713" s="4"/>
      <c r="EC713" s="4"/>
    </row>
    <row r="714" spans="1:133" ht="12.75" x14ac:dyDescent="0.2">
      <c r="A714" s="11"/>
      <c r="J714" s="10"/>
      <c r="K714" s="4"/>
      <c r="L714" s="4"/>
      <c r="V714" s="4"/>
      <c r="W714" s="4"/>
      <c r="AI714" s="4"/>
      <c r="AJ714" s="4"/>
      <c r="AM714" s="4"/>
      <c r="AN714" s="4"/>
      <c r="AS714" s="4"/>
      <c r="AT714" s="4"/>
      <c r="AY714" s="4"/>
      <c r="AZ714" s="4"/>
      <c r="BE714" s="4"/>
      <c r="BF714" s="4"/>
      <c r="BK714" s="4"/>
      <c r="BL714" s="4"/>
      <c r="BP714" s="4"/>
      <c r="BZ714" s="4"/>
      <c r="CK714" s="4"/>
      <c r="CV714" s="4"/>
      <c r="DG714" s="4"/>
      <c r="DR714" s="4"/>
      <c r="DV714" s="4"/>
      <c r="EC714" s="4"/>
    </row>
    <row r="715" spans="1:133" ht="12.75" x14ac:dyDescent="0.2">
      <c r="A715" s="11"/>
      <c r="J715" s="10"/>
      <c r="K715" s="4"/>
      <c r="L715" s="4"/>
      <c r="V715" s="4"/>
      <c r="W715" s="4"/>
      <c r="AI715" s="4"/>
      <c r="AJ715" s="4"/>
      <c r="AM715" s="4"/>
      <c r="AN715" s="4"/>
      <c r="AS715" s="4"/>
      <c r="AT715" s="4"/>
      <c r="AY715" s="4"/>
      <c r="AZ715" s="4"/>
      <c r="BE715" s="4"/>
      <c r="BF715" s="4"/>
      <c r="BK715" s="4"/>
      <c r="BL715" s="4"/>
      <c r="BP715" s="4"/>
      <c r="BZ715" s="4"/>
      <c r="CK715" s="4"/>
      <c r="CV715" s="4"/>
      <c r="DG715" s="4"/>
      <c r="DR715" s="4"/>
      <c r="DV715" s="4"/>
      <c r="EC715" s="4"/>
    </row>
    <row r="716" spans="1:133" ht="12.75" x14ac:dyDescent="0.2">
      <c r="A716" s="11"/>
      <c r="J716" s="10"/>
      <c r="K716" s="4"/>
      <c r="L716" s="4"/>
      <c r="V716" s="4"/>
      <c r="W716" s="4"/>
      <c r="AI716" s="4"/>
      <c r="AJ716" s="4"/>
      <c r="AM716" s="4"/>
      <c r="AN716" s="4"/>
      <c r="AS716" s="4"/>
      <c r="AT716" s="4"/>
      <c r="AY716" s="4"/>
      <c r="AZ716" s="4"/>
      <c r="BE716" s="4"/>
      <c r="BF716" s="4"/>
      <c r="BK716" s="4"/>
      <c r="BL716" s="4"/>
      <c r="BP716" s="4"/>
      <c r="BZ716" s="4"/>
      <c r="CK716" s="4"/>
      <c r="CV716" s="4"/>
      <c r="DG716" s="4"/>
      <c r="DR716" s="4"/>
      <c r="DV716" s="4"/>
      <c r="EC716" s="4"/>
    </row>
    <row r="717" spans="1:133" ht="12.75" x14ac:dyDescent="0.2">
      <c r="A717" s="11"/>
      <c r="J717" s="10"/>
      <c r="K717" s="4"/>
      <c r="L717" s="4"/>
      <c r="V717" s="4"/>
      <c r="W717" s="4"/>
      <c r="AI717" s="4"/>
      <c r="AJ717" s="4"/>
      <c r="AM717" s="4"/>
      <c r="AN717" s="4"/>
      <c r="AS717" s="4"/>
      <c r="AT717" s="4"/>
      <c r="AY717" s="4"/>
      <c r="AZ717" s="4"/>
      <c r="BE717" s="4"/>
      <c r="BF717" s="4"/>
      <c r="BK717" s="4"/>
      <c r="BL717" s="4"/>
      <c r="BP717" s="4"/>
      <c r="BZ717" s="4"/>
      <c r="CK717" s="4"/>
      <c r="CV717" s="4"/>
      <c r="DG717" s="4"/>
      <c r="DR717" s="4"/>
      <c r="DV717" s="4"/>
      <c r="EC717" s="4"/>
    </row>
    <row r="718" spans="1:133" ht="12.75" x14ac:dyDescent="0.2">
      <c r="A718" s="11"/>
      <c r="J718" s="10"/>
      <c r="K718" s="4"/>
      <c r="L718" s="4"/>
      <c r="V718" s="4"/>
      <c r="W718" s="4"/>
      <c r="AI718" s="4"/>
      <c r="AJ718" s="4"/>
      <c r="AM718" s="4"/>
      <c r="AN718" s="4"/>
      <c r="AS718" s="4"/>
      <c r="AT718" s="4"/>
      <c r="AY718" s="4"/>
      <c r="AZ718" s="4"/>
      <c r="BE718" s="4"/>
      <c r="BF718" s="4"/>
      <c r="BK718" s="4"/>
      <c r="BL718" s="4"/>
      <c r="BP718" s="4"/>
      <c r="BZ718" s="4"/>
      <c r="CK718" s="4"/>
      <c r="CV718" s="4"/>
      <c r="DG718" s="4"/>
      <c r="DR718" s="4"/>
      <c r="DV718" s="4"/>
      <c r="EC718" s="4"/>
    </row>
    <row r="719" spans="1:133" ht="12.75" x14ac:dyDescent="0.2">
      <c r="A719" s="11"/>
      <c r="J719" s="10"/>
      <c r="K719" s="4"/>
      <c r="L719" s="4"/>
      <c r="V719" s="4"/>
      <c r="W719" s="4"/>
      <c r="AI719" s="4"/>
      <c r="AJ719" s="4"/>
      <c r="AM719" s="4"/>
      <c r="AN719" s="4"/>
      <c r="AS719" s="4"/>
      <c r="AT719" s="4"/>
      <c r="AY719" s="4"/>
      <c r="AZ719" s="4"/>
      <c r="BE719" s="4"/>
      <c r="BF719" s="4"/>
      <c r="BK719" s="4"/>
      <c r="BL719" s="4"/>
      <c r="BP719" s="4"/>
      <c r="BZ719" s="4"/>
      <c r="CK719" s="4"/>
      <c r="CV719" s="4"/>
      <c r="DG719" s="4"/>
      <c r="DR719" s="4"/>
      <c r="DV719" s="4"/>
      <c r="EC719" s="4"/>
    </row>
    <row r="720" spans="1:133" ht="12.75" x14ac:dyDescent="0.2">
      <c r="A720" s="11"/>
      <c r="J720" s="10"/>
      <c r="K720" s="4"/>
      <c r="L720" s="4"/>
      <c r="V720" s="4"/>
      <c r="W720" s="4"/>
      <c r="AI720" s="4"/>
      <c r="AJ720" s="4"/>
      <c r="AM720" s="4"/>
      <c r="AN720" s="4"/>
      <c r="AS720" s="4"/>
      <c r="AT720" s="4"/>
      <c r="AY720" s="4"/>
      <c r="AZ720" s="4"/>
      <c r="BE720" s="4"/>
      <c r="BF720" s="4"/>
      <c r="BK720" s="4"/>
      <c r="BL720" s="4"/>
      <c r="BP720" s="4"/>
      <c r="BZ720" s="4"/>
      <c r="CK720" s="4"/>
      <c r="CV720" s="4"/>
      <c r="DG720" s="4"/>
      <c r="DR720" s="4"/>
      <c r="DV720" s="4"/>
      <c r="EC720" s="4"/>
    </row>
    <row r="721" spans="1:133" ht="12.75" x14ac:dyDescent="0.2">
      <c r="A721" s="11"/>
      <c r="J721" s="10"/>
      <c r="K721" s="4"/>
      <c r="L721" s="4"/>
      <c r="V721" s="4"/>
      <c r="W721" s="4"/>
      <c r="AI721" s="4"/>
      <c r="AJ721" s="4"/>
      <c r="AM721" s="4"/>
      <c r="AN721" s="4"/>
      <c r="AS721" s="4"/>
      <c r="AT721" s="4"/>
      <c r="AY721" s="4"/>
      <c r="AZ721" s="4"/>
      <c r="BE721" s="4"/>
      <c r="BF721" s="4"/>
      <c r="BK721" s="4"/>
      <c r="BL721" s="4"/>
      <c r="BP721" s="4"/>
      <c r="BZ721" s="4"/>
      <c r="CK721" s="4"/>
      <c r="CV721" s="4"/>
      <c r="DG721" s="4"/>
      <c r="DR721" s="4"/>
      <c r="DV721" s="4"/>
      <c r="EC721" s="4"/>
    </row>
    <row r="722" spans="1:133" ht="12.75" x14ac:dyDescent="0.2">
      <c r="A722" s="11"/>
      <c r="J722" s="10"/>
      <c r="K722" s="4"/>
      <c r="L722" s="4"/>
      <c r="V722" s="4"/>
      <c r="W722" s="4"/>
      <c r="AI722" s="4"/>
      <c r="AJ722" s="4"/>
      <c r="AM722" s="4"/>
      <c r="AN722" s="4"/>
      <c r="AS722" s="4"/>
      <c r="AT722" s="4"/>
      <c r="AY722" s="4"/>
      <c r="AZ722" s="4"/>
      <c r="BE722" s="4"/>
      <c r="BF722" s="4"/>
      <c r="BK722" s="4"/>
      <c r="BL722" s="4"/>
      <c r="BP722" s="4"/>
      <c r="BZ722" s="4"/>
      <c r="CK722" s="4"/>
      <c r="CV722" s="4"/>
      <c r="DG722" s="4"/>
      <c r="DR722" s="4"/>
      <c r="DV722" s="4"/>
      <c r="EC722" s="4"/>
    </row>
    <row r="723" spans="1:133" ht="12.75" x14ac:dyDescent="0.2">
      <c r="A723" s="11"/>
      <c r="J723" s="10"/>
      <c r="K723" s="4"/>
      <c r="L723" s="4"/>
      <c r="V723" s="4"/>
      <c r="W723" s="4"/>
      <c r="AI723" s="4"/>
      <c r="AJ723" s="4"/>
      <c r="AM723" s="4"/>
      <c r="AN723" s="4"/>
      <c r="AS723" s="4"/>
      <c r="AT723" s="4"/>
      <c r="AY723" s="4"/>
      <c r="AZ723" s="4"/>
      <c r="BE723" s="4"/>
      <c r="BF723" s="4"/>
      <c r="BK723" s="4"/>
      <c r="BL723" s="4"/>
      <c r="BP723" s="4"/>
      <c r="BZ723" s="4"/>
      <c r="CK723" s="4"/>
      <c r="CV723" s="4"/>
      <c r="DG723" s="4"/>
      <c r="DR723" s="4"/>
      <c r="DV723" s="4"/>
      <c r="EC723" s="4"/>
    </row>
    <row r="724" spans="1:133" ht="12.75" x14ac:dyDescent="0.2">
      <c r="A724" s="11"/>
      <c r="J724" s="10"/>
      <c r="K724" s="4"/>
      <c r="L724" s="4"/>
      <c r="V724" s="4"/>
      <c r="W724" s="4"/>
      <c r="AI724" s="4"/>
      <c r="AJ724" s="4"/>
      <c r="AM724" s="4"/>
      <c r="AN724" s="4"/>
      <c r="AS724" s="4"/>
      <c r="AT724" s="4"/>
      <c r="AY724" s="4"/>
      <c r="AZ724" s="4"/>
      <c r="BE724" s="4"/>
      <c r="BF724" s="4"/>
      <c r="BK724" s="4"/>
      <c r="BL724" s="4"/>
      <c r="BP724" s="4"/>
      <c r="BZ724" s="4"/>
      <c r="CK724" s="4"/>
      <c r="CV724" s="4"/>
      <c r="DG724" s="4"/>
      <c r="DR724" s="4"/>
      <c r="DV724" s="4"/>
      <c r="EC724" s="4"/>
    </row>
    <row r="725" spans="1:133" ht="12.75" x14ac:dyDescent="0.2">
      <c r="A725" s="11"/>
      <c r="J725" s="10"/>
      <c r="K725" s="4"/>
      <c r="L725" s="4"/>
      <c r="V725" s="4"/>
      <c r="W725" s="4"/>
      <c r="AI725" s="4"/>
      <c r="AJ725" s="4"/>
      <c r="AM725" s="4"/>
      <c r="AN725" s="4"/>
      <c r="AS725" s="4"/>
      <c r="AT725" s="4"/>
      <c r="AY725" s="4"/>
      <c r="AZ725" s="4"/>
      <c r="BE725" s="4"/>
      <c r="BF725" s="4"/>
      <c r="BK725" s="4"/>
      <c r="BL725" s="4"/>
      <c r="BP725" s="4"/>
      <c r="BZ725" s="4"/>
      <c r="CK725" s="4"/>
      <c r="CV725" s="4"/>
      <c r="DG725" s="4"/>
      <c r="DR725" s="4"/>
      <c r="DV725" s="4"/>
      <c r="EC725" s="4"/>
    </row>
    <row r="726" spans="1:133" ht="12.75" x14ac:dyDescent="0.2">
      <c r="A726" s="11"/>
      <c r="J726" s="10"/>
      <c r="K726" s="4"/>
      <c r="L726" s="4"/>
      <c r="V726" s="4"/>
      <c r="W726" s="4"/>
      <c r="AI726" s="4"/>
      <c r="AJ726" s="4"/>
      <c r="AM726" s="4"/>
      <c r="AN726" s="4"/>
      <c r="AS726" s="4"/>
      <c r="AT726" s="4"/>
      <c r="AY726" s="4"/>
      <c r="AZ726" s="4"/>
      <c r="BE726" s="4"/>
      <c r="BF726" s="4"/>
      <c r="BK726" s="4"/>
      <c r="BL726" s="4"/>
      <c r="BP726" s="4"/>
      <c r="BZ726" s="4"/>
      <c r="CK726" s="4"/>
      <c r="CV726" s="4"/>
      <c r="DG726" s="4"/>
      <c r="DR726" s="4"/>
      <c r="DV726" s="4"/>
      <c r="EC726" s="4"/>
    </row>
    <row r="727" spans="1:133" ht="12.75" x14ac:dyDescent="0.2">
      <c r="A727" s="11"/>
      <c r="J727" s="10"/>
      <c r="K727" s="4"/>
      <c r="L727" s="4"/>
      <c r="V727" s="4"/>
      <c r="W727" s="4"/>
      <c r="AI727" s="4"/>
      <c r="AJ727" s="4"/>
      <c r="AM727" s="4"/>
      <c r="AN727" s="4"/>
      <c r="AS727" s="4"/>
      <c r="AT727" s="4"/>
      <c r="AY727" s="4"/>
      <c r="AZ727" s="4"/>
      <c r="BE727" s="4"/>
      <c r="BF727" s="4"/>
      <c r="BK727" s="4"/>
      <c r="BL727" s="4"/>
      <c r="BP727" s="4"/>
      <c r="BZ727" s="4"/>
      <c r="CK727" s="4"/>
      <c r="CV727" s="4"/>
      <c r="DG727" s="4"/>
      <c r="DR727" s="4"/>
      <c r="DV727" s="4"/>
      <c r="EC727" s="4"/>
    </row>
    <row r="728" spans="1:133" ht="12.75" x14ac:dyDescent="0.2">
      <c r="A728" s="11"/>
      <c r="J728" s="10"/>
      <c r="K728" s="4"/>
      <c r="L728" s="4"/>
      <c r="V728" s="4"/>
      <c r="W728" s="4"/>
      <c r="AI728" s="4"/>
      <c r="AJ728" s="4"/>
      <c r="AM728" s="4"/>
      <c r="AN728" s="4"/>
      <c r="AS728" s="4"/>
      <c r="AT728" s="4"/>
      <c r="AY728" s="4"/>
      <c r="AZ728" s="4"/>
      <c r="BE728" s="4"/>
      <c r="BF728" s="4"/>
      <c r="BK728" s="4"/>
      <c r="BL728" s="4"/>
      <c r="BP728" s="4"/>
      <c r="BZ728" s="4"/>
      <c r="CK728" s="4"/>
      <c r="CV728" s="4"/>
      <c r="DG728" s="4"/>
      <c r="DR728" s="4"/>
      <c r="DV728" s="4"/>
      <c r="EC728" s="4"/>
    </row>
    <row r="729" spans="1:133" ht="12.75" x14ac:dyDescent="0.2">
      <c r="A729" s="11"/>
      <c r="J729" s="10"/>
      <c r="K729" s="4"/>
      <c r="L729" s="4"/>
      <c r="V729" s="4"/>
      <c r="W729" s="4"/>
      <c r="AI729" s="4"/>
      <c r="AJ729" s="4"/>
      <c r="AM729" s="4"/>
      <c r="AN729" s="4"/>
      <c r="AS729" s="4"/>
      <c r="AT729" s="4"/>
      <c r="AY729" s="4"/>
      <c r="AZ729" s="4"/>
      <c r="BE729" s="4"/>
      <c r="BF729" s="4"/>
      <c r="BK729" s="4"/>
      <c r="BL729" s="4"/>
      <c r="BP729" s="4"/>
      <c r="BZ729" s="4"/>
      <c r="CK729" s="4"/>
      <c r="CV729" s="4"/>
      <c r="DG729" s="4"/>
      <c r="DR729" s="4"/>
      <c r="DV729" s="4"/>
      <c r="EC729" s="4"/>
    </row>
    <row r="730" spans="1:133" ht="12.75" x14ac:dyDescent="0.2">
      <c r="A730" s="11"/>
      <c r="J730" s="10"/>
      <c r="K730" s="4"/>
      <c r="L730" s="4"/>
      <c r="V730" s="4"/>
      <c r="W730" s="4"/>
      <c r="AI730" s="4"/>
      <c r="AJ730" s="4"/>
      <c r="AM730" s="4"/>
      <c r="AN730" s="4"/>
      <c r="AS730" s="4"/>
      <c r="AT730" s="4"/>
      <c r="AY730" s="4"/>
      <c r="AZ730" s="4"/>
      <c r="BE730" s="4"/>
      <c r="BF730" s="4"/>
      <c r="BK730" s="4"/>
      <c r="BL730" s="4"/>
      <c r="BP730" s="4"/>
      <c r="BZ730" s="4"/>
      <c r="CK730" s="4"/>
      <c r="CV730" s="4"/>
      <c r="DG730" s="4"/>
      <c r="DR730" s="4"/>
      <c r="DV730" s="4"/>
      <c r="EC730" s="4"/>
    </row>
    <row r="731" spans="1:133" ht="12.75" x14ac:dyDescent="0.2">
      <c r="A731" s="11"/>
      <c r="J731" s="10"/>
      <c r="K731" s="4"/>
      <c r="L731" s="4"/>
      <c r="V731" s="4"/>
      <c r="W731" s="4"/>
      <c r="AI731" s="4"/>
      <c r="AJ731" s="4"/>
      <c r="AM731" s="4"/>
      <c r="AN731" s="4"/>
      <c r="AS731" s="4"/>
      <c r="AT731" s="4"/>
      <c r="AY731" s="4"/>
      <c r="AZ731" s="4"/>
      <c r="BE731" s="4"/>
      <c r="BF731" s="4"/>
      <c r="BK731" s="4"/>
      <c r="BL731" s="4"/>
      <c r="BP731" s="4"/>
      <c r="BZ731" s="4"/>
      <c r="CK731" s="4"/>
      <c r="CV731" s="4"/>
      <c r="DG731" s="4"/>
      <c r="DR731" s="4"/>
      <c r="DV731" s="4"/>
      <c r="EC731" s="4"/>
    </row>
    <row r="732" spans="1:133" ht="12.75" x14ac:dyDescent="0.2">
      <c r="A732" s="11"/>
      <c r="J732" s="10"/>
      <c r="K732" s="4"/>
      <c r="L732" s="4"/>
      <c r="V732" s="4"/>
      <c r="W732" s="4"/>
      <c r="AI732" s="4"/>
      <c r="AJ732" s="4"/>
      <c r="AM732" s="4"/>
      <c r="AN732" s="4"/>
      <c r="AS732" s="4"/>
      <c r="AT732" s="4"/>
      <c r="AY732" s="4"/>
      <c r="AZ732" s="4"/>
      <c r="BE732" s="4"/>
      <c r="BF732" s="4"/>
      <c r="BK732" s="4"/>
      <c r="BL732" s="4"/>
      <c r="BP732" s="4"/>
      <c r="BZ732" s="4"/>
      <c r="CK732" s="4"/>
      <c r="CV732" s="4"/>
      <c r="DG732" s="4"/>
      <c r="DR732" s="4"/>
      <c r="DV732" s="4"/>
      <c r="EC732" s="4"/>
    </row>
    <row r="733" spans="1:133" ht="12.75" x14ac:dyDescent="0.2">
      <c r="A733" s="11"/>
      <c r="J733" s="10"/>
      <c r="K733" s="4"/>
      <c r="L733" s="4"/>
      <c r="V733" s="4"/>
      <c r="W733" s="4"/>
      <c r="AI733" s="4"/>
      <c r="AJ733" s="4"/>
      <c r="AM733" s="4"/>
      <c r="AN733" s="4"/>
      <c r="AS733" s="4"/>
      <c r="AT733" s="4"/>
      <c r="AY733" s="4"/>
      <c r="AZ733" s="4"/>
      <c r="BE733" s="4"/>
      <c r="BF733" s="4"/>
      <c r="BK733" s="4"/>
      <c r="BL733" s="4"/>
      <c r="BP733" s="4"/>
      <c r="BZ733" s="4"/>
      <c r="CK733" s="4"/>
      <c r="CV733" s="4"/>
      <c r="DG733" s="4"/>
      <c r="DR733" s="4"/>
      <c r="DV733" s="4"/>
      <c r="EC733" s="4"/>
    </row>
    <row r="734" spans="1:133" ht="12.75" x14ac:dyDescent="0.2">
      <c r="A734" s="11"/>
      <c r="J734" s="10"/>
      <c r="K734" s="4"/>
      <c r="L734" s="4"/>
      <c r="V734" s="4"/>
      <c r="W734" s="4"/>
      <c r="AI734" s="4"/>
      <c r="AJ734" s="4"/>
      <c r="AM734" s="4"/>
      <c r="AN734" s="4"/>
      <c r="AS734" s="4"/>
      <c r="AT734" s="4"/>
      <c r="AY734" s="4"/>
      <c r="AZ734" s="4"/>
      <c r="BE734" s="4"/>
      <c r="BF734" s="4"/>
      <c r="BK734" s="4"/>
      <c r="BL734" s="4"/>
      <c r="BP734" s="4"/>
      <c r="BZ734" s="4"/>
      <c r="CK734" s="4"/>
      <c r="CV734" s="4"/>
      <c r="DG734" s="4"/>
      <c r="DR734" s="4"/>
      <c r="DV734" s="4"/>
      <c r="EC734" s="4"/>
    </row>
    <row r="735" spans="1:133" ht="12.75" x14ac:dyDescent="0.2">
      <c r="A735" s="11"/>
      <c r="J735" s="10"/>
      <c r="K735" s="4"/>
      <c r="L735" s="4"/>
      <c r="V735" s="4"/>
      <c r="W735" s="4"/>
      <c r="AI735" s="4"/>
      <c r="AJ735" s="4"/>
      <c r="AM735" s="4"/>
      <c r="AN735" s="4"/>
      <c r="AS735" s="4"/>
      <c r="AT735" s="4"/>
      <c r="AY735" s="4"/>
      <c r="AZ735" s="4"/>
      <c r="BE735" s="4"/>
      <c r="BF735" s="4"/>
      <c r="BK735" s="4"/>
      <c r="BL735" s="4"/>
      <c r="BP735" s="4"/>
      <c r="BZ735" s="4"/>
      <c r="CK735" s="4"/>
      <c r="CV735" s="4"/>
      <c r="DG735" s="4"/>
      <c r="DR735" s="4"/>
      <c r="DV735" s="4"/>
      <c r="EC735" s="4"/>
    </row>
    <row r="736" spans="1:133" ht="12.75" x14ac:dyDescent="0.2">
      <c r="A736" s="11"/>
      <c r="J736" s="10"/>
      <c r="K736" s="4"/>
      <c r="L736" s="4"/>
      <c r="V736" s="4"/>
      <c r="W736" s="4"/>
      <c r="AI736" s="4"/>
      <c r="AJ736" s="4"/>
      <c r="AM736" s="4"/>
      <c r="AN736" s="4"/>
      <c r="AS736" s="4"/>
      <c r="AT736" s="4"/>
      <c r="AY736" s="4"/>
      <c r="AZ736" s="4"/>
      <c r="BE736" s="4"/>
      <c r="BF736" s="4"/>
      <c r="BK736" s="4"/>
      <c r="BL736" s="4"/>
      <c r="BP736" s="4"/>
      <c r="BZ736" s="4"/>
      <c r="CK736" s="4"/>
      <c r="CV736" s="4"/>
      <c r="DG736" s="4"/>
      <c r="DR736" s="4"/>
      <c r="DV736" s="4"/>
      <c r="EC736" s="4"/>
    </row>
    <row r="737" spans="1:133" ht="12.75" x14ac:dyDescent="0.2">
      <c r="A737" s="11"/>
      <c r="J737" s="10"/>
      <c r="K737" s="4"/>
      <c r="L737" s="4"/>
      <c r="V737" s="4"/>
      <c r="W737" s="4"/>
      <c r="AI737" s="4"/>
      <c r="AJ737" s="4"/>
      <c r="AM737" s="4"/>
      <c r="AN737" s="4"/>
      <c r="AS737" s="4"/>
      <c r="AT737" s="4"/>
      <c r="AY737" s="4"/>
      <c r="AZ737" s="4"/>
      <c r="BE737" s="4"/>
      <c r="BF737" s="4"/>
      <c r="BK737" s="4"/>
      <c r="BL737" s="4"/>
      <c r="BP737" s="4"/>
      <c r="BZ737" s="4"/>
      <c r="CK737" s="4"/>
      <c r="CV737" s="4"/>
      <c r="DG737" s="4"/>
      <c r="DR737" s="4"/>
      <c r="DV737" s="4"/>
      <c r="EC737" s="4"/>
    </row>
    <row r="738" spans="1:133" ht="12.75" x14ac:dyDescent="0.2">
      <c r="A738" s="11"/>
      <c r="J738" s="10"/>
      <c r="K738" s="4"/>
      <c r="L738" s="4"/>
      <c r="V738" s="4"/>
      <c r="W738" s="4"/>
      <c r="AI738" s="4"/>
      <c r="AJ738" s="4"/>
      <c r="AM738" s="4"/>
      <c r="AN738" s="4"/>
      <c r="AS738" s="4"/>
      <c r="AT738" s="4"/>
      <c r="AY738" s="4"/>
      <c r="AZ738" s="4"/>
      <c r="BE738" s="4"/>
      <c r="BF738" s="4"/>
      <c r="BK738" s="4"/>
      <c r="BL738" s="4"/>
      <c r="BP738" s="4"/>
      <c r="BZ738" s="4"/>
      <c r="CK738" s="4"/>
      <c r="CV738" s="4"/>
      <c r="DG738" s="4"/>
      <c r="DR738" s="4"/>
      <c r="DV738" s="4"/>
      <c r="EC738" s="4"/>
    </row>
    <row r="739" spans="1:133" ht="12.75" x14ac:dyDescent="0.2">
      <c r="A739" s="11"/>
      <c r="J739" s="10"/>
      <c r="K739" s="4"/>
      <c r="L739" s="4"/>
      <c r="V739" s="4"/>
      <c r="W739" s="4"/>
      <c r="AI739" s="4"/>
      <c r="AJ739" s="4"/>
      <c r="AM739" s="4"/>
      <c r="AN739" s="4"/>
      <c r="AS739" s="4"/>
      <c r="AT739" s="4"/>
      <c r="AY739" s="4"/>
      <c r="AZ739" s="4"/>
      <c r="BE739" s="4"/>
      <c r="BF739" s="4"/>
      <c r="BK739" s="4"/>
      <c r="BL739" s="4"/>
      <c r="BP739" s="4"/>
      <c r="BZ739" s="4"/>
      <c r="CK739" s="4"/>
      <c r="CV739" s="4"/>
      <c r="DG739" s="4"/>
      <c r="DR739" s="4"/>
      <c r="DV739" s="4"/>
      <c r="EC739" s="4"/>
    </row>
    <row r="740" spans="1:133" ht="12.75" x14ac:dyDescent="0.2">
      <c r="A740" s="11"/>
      <c r="J740" s="10"/>
      <c r="K740" s="4"/>
      <c r="L740" s="4"/>
      <c r="V740" s="4"/>
      <c r="W740" s="4"/>
      <c r="AI740" s="4"/>
      <c r="AJ740" s="4"/>
      <c r="AM740" s="4"/>
      <c r="AN740" s="4"/>
      <c r="AS740" s="4"/>
      <c r="AT740" s="4"/>
      <c r="AY740" s="4"/>
      <c r="AZ740" s="4"/>
      <c r="BE740" s="4"/>
      <c r="BF740" s="4"/>
      <c r="BK740" s="4"/>
      <c r="BL740" s="4"/>
      <c r="BP740" s="4"/>
      <c r="BZ740" s="4"/>
      <c r="CK740" s="4"/>
      <c r="CV740" s="4"/>
      <c r="DG740" s="4"/>
      <c r="DR740" s="4"/>
      <c r="DV740" s="4"/>
      <c r="EC740" s="4"/>
    </row>
    <row r="741" spans="1:133" ht="12.75" x14ac:dyDescent="0.2">
      <c r="A741" s="11"/>
      <c r="J741" s="10"/>
      <c r="K741" s="4"/>
      <c r="L741" s="4"/>
      <c r="V741" s="4"/>
      <c r="W741" s="4"/>
      <c r="AI741" s="4"/>
      <c r="AJ741" s="4"/>
      <c r="AM741" s="4"/>
      <c r="AN741" s="4"/>
      <c r="AS741" s="4"/>
      <c r="AT741" s="4"/>
      <c r="AY741" s="4"/>
      <c r="AZ741" s="4"/>
      <c r="BE741" s="4"/>
      <c r="BF741" s="4"/>
      <c r="BK741" s="4"/>
      <c r="BL741" s="4"/>
      <c r="BP741" s="4"/>
      <c r="BZ741" s="4"/>
      <c r="CK741" s="4"/>
      <c r="CV741" s="4"/>
      <c r="DG741" s="4"/>
      <c r="DR741" s="4"/>
      <c r="DV741" s="4"/>
      <c r="EC741" s="4"/>
    </row>
    <row r="742" spans="1:133" ht="12.75" x14ac:dyDescent="0.2">
      <c r="A742" s="11"/>
      <c r="J742" s="10"/>
      <c r="K742" s="4"/>
      <c r="L742" s="4"/>
      <c r="V742" s="4"/>
      <c r="W742" s="4"/>
      <c r="AI742" s="4"/>
      <c r="AJ742" s="4"/>
      <c r="AM742" s="4"/>
      <c r="AN742" s="4"/>
      <c r="AS742" s="4"/>
      <c r="AT742" s="4"/>
      <c r="AY742" s="4"/>
      <c r="AZ742" s="4"/>
      <c r="BE742" s="4"/>
      <c r="BF742" s="4"/>
      <c r="BK742" s="4"/>
      <c r="BL742" s="4"/>
      <c r="BP742" s="4"/>
      <c r="BZ742" s="4"/>
      <c r="CK742" s="4"/>
      <c r="CV742" s="4"/>
      <c r="DG742" s="4"/>
      <c r="DR742" s="4"/>
      <c r="DV742" s="4"/>
      <c r="EC742" s="4"/>
    </row>
    <row r="743" spans="1:133" ht="12.75" x14ac:dyDescent="0.2">
      <c r="A743" s="11"/>
      <c r="J743" s="10"/>
      <c r="K743" s="4"/>
      <c r="L743" s="4"/>
      <c r="V743" s="4"/>
      <c r="W743" s="4"/>
      <c r="AI743" s="4"/>
      <c r="AJ743" s="4"/>
      <c r="AM743" s="4"/>
      <c r="AN743" s="4"/>
      <c r="AS743" s="4"/>
      <c r="AT743" s="4"/>
      <c r="AY743" s="4"/>
      <c r="AZ743" s="4"/>
      <c r="BE743" s="4"/>
      <c r="BF743" s="4"/>
      <c r="BK743" s="4"/>
      <c r="BL743" s="4"/>
      <c r="BP743" s="4"/>
      <c r="BZ743" s="4"/>
      <c r="CK743" s="4"/>
      <c r="CV743" s="4"/>
      <c r="DG743" s="4"/>
      <c r="DR743" s="4"/>
      <c r="DV743" s="4"/>
      <c r="EC743" s="4"/>
    </row>
    <row r="744" spans="1:133" ht="12.75" x14ac:dyDescent="0.2">
      <c r="A744" s="11"/>
      <c r="J744" s="10"/>
      <c r="K744" s="4"/>
      <c r="L744" s="4"/>
      <c r="V744" s="4"/>
      <c r="W744" s="4"/>
      <c r="AI744" s="4"/>
      <c r="AJ744" s="4"/>
      <c r="AM744" s="4"/>
      <c r="AN744" s="4"/>
      <c r="AS744" s="4"/>
      <c r="AT744" s="4"/>
      <c r="AY744" s="4"/>
      <c r="AZ744" s="4"/>
      <c r="BE744" s="4"/>
      <c r="BF744" s="4"/>
      <c r="BK744" s="4"/>
      <c r="BL744" s="4"/>
      <c r="BP744" s="4"/>
      <c r="BZ744" s="4"/>
      <c r="CK744" s="4"/>
      <c r="CV744" s="4"/>
      <c r="DG744" s="4"/>
      <c r="DR744" s="4"/>
      <c r="DV744" s="4"/>
      <c r="EC744" s="4"/>
    </row>
    <row r="745" spans="1:133" ht="12.75" x14ac:dyDescent="0.2">
      <c r="A745" s="11"/>
      <c r="J745" s="10"/>
      <c r="K745" s="4"/>
      <c r="L745" s="4"/>
      <c r="V745" s="4"/>
      <c r="W745" s="4"/>
      <c r="AI745" s="4"/>
      <c r="AJ745" s="4"/>
      <c r="AM745" s="4"/>
      <c r="AN745" s="4"/>
      <c r="AS745" s="4"/>
      <c r="AT745" s="4"/>
      <c r="AY745" s="4"/>
      <c r="AZ745" s="4"/>
      <c r="BE745" s="4"/>
      <c r="BF745" s="4"/>
      <c r="BK745" s="4"/>
      <c r="BL745" s="4"/>
      <c r="BP745" s="4"/>
      <c r="BZ745" s="4"/>
      <c r="CK745" s="4"/>
      <c r="CV745" s="4"/>
      <c r="DG745" s="4"/>
      <c r="DR745" s="4"/>
      <c r="DV745" s="4"/>
      <c r="EC745" s="4"/>
    </row>
    <row r="746" spans="1:133" ht="12.75" x14ac:dyDescent="0.2">
      <c r="A746" s="11"/>
      <c r="J746" s="10"/>
      <c r="K746" s="4"/>
      <c r="L746" s="4"/>
      <c r="V746" s="4"/>
      <c r="W746" s="4"/>
      <c r="AI746" s="4"/>
      <c r="AJ746" s="4"/>
      <c r="AM746" s="4"/>
      <c r="AN746" s="4"/>
      <c r="AS746" s="4"/>
      <c r="AT746" s="4"/>
      <c r="AY746" s="4"/>
      <c r="AZ746" s="4"/>
      <c r="BE746" s="4"/>
      <c r="BF746" s="4"/>
      <c r="BK746" s="4"/>
      <c r="BL746" s="4"/>
      <c r="BP746" s="4"/>
      <c r="BZ746" s="4"/>
      <c r="CK746" s="4"/>
      <c r="CV746" s="4"/>
      <c r="DG746" s="4"/>
      <c r="DR746" s="4"/>
      <c r="DV746" s="4"/>
      <c r="EC746" s="4"/>
    </row>
    <row r="747" spans="1:133" ht="12.75" x14ac:dyDescent="0.2">
      <c r="A747" s="11"/>
      <c r="J747" s="10"/>
      <c r="K747" s="4"/>
      <c r="L747" s="4"/>
      <c r="V747" s="4"/>
      <c r="W747" s="4"/>
      <c r="AI747" s="4"/>
      <c r="AJ747" s="4"/>
      <c r="AM747" s="4"/>
      <c r="AN747" s="4"/>
      <c r="AS747" s="4"/>
      <c r="AT747" s="4"/>
      <c r="AY747" s="4"/>
      <c r="AZ747" s="4"/>
      <c r="BE747" s="4"/>
      <c r="BF747" s="4"/>
      <c r="BK747" s="4"/>
      <c r="BL747" s="4"/>
      <c r="BP747" s="4"/>
      <c r="BZ747" s="4"/>
      <c r="CK747" s="4"/>
      <c r="CV747" s="4"/>
      <c r="DG747" s="4"/>
      <c r="DR747" s="4"/>
      <c r="DV747" s="4"/>
      <c r="EC747" s="4"/>
    </row>
    <row r="748" spans="1:133" ht="12.75" x14ac:dyDescent="0.2">
      <c r="A748" s="11"/>
      <c r="J748" s="10"/>
      <c r="K748" s="4"/>
      <c r="L748" s="4"/>
      <c r="V748" s="4"/>
      <c r="W748" s="4"/>
      <c r="AI748" s="4"/>
      <c r="AJ748" s="4"/>
      <c r="AM748" s="4"/>
      <c r="AN748" s="4"/>
      <c r="AS748" s="4"/>
      <c r="AT748" s="4"/>
      <c r="AY748" s="4"/>
      <c r="AZ748" s="4"/>
      <c r="BE748" s="4"/>
      <c r="BF748" s="4"/>
      <c r="BK748" s="4"/>
      <c r="BL748" s="4"/>
      <c r="BP748" s="4"/>
      <c r="BZ748" s="4"/>
      <c r="CK748" s="4"/>
      <c r="CV748" s="4"/>
      <c r="DG748" s="4"/>
      <c r="DR748" s="4"/>
      <c r="DV748" s="4"/>
      <c r="EC748" s="4"/>
    </row>
    <row r="749" spans="1:133" ht="12.75" x14ac:dyDescent="0.2">
      <c r="A749" s="11"/>
      <c r="J749" s="10"/>
      <c r="K749" s="4"/>
      <c r="L749" s="4"/>
      <c r="V749" s="4"/>
      <c r="W749" s="4"/>
      <c r="AI749" s="4"/>
      <c r="AJ749" s="4"/>
      <c r="AM749" s="4"/>
      <c r="AN749" s="4"/>
      <c r="AS749" s="4"/>
      <c r="AT749" s="4"/>
      <c r="AY749" s="4"/>
      <c r="AZ749" s="4"/>
      <c r="BE749" s="4"/>
      <c r="BF749" s="4"/>
      <c r="BK749" s="4"/>
      <c r="BL749" s="4"/>
      <c r="BP749" s="4"/>
      <c r="BZ749" s="4"/>
      <c r="CK749" s="4"/>
      <c r="CV749" s="4"/>
      <c r="DG749" s="4"/>
      <c r="DR749" s="4"/>
      <c r="DV749" s="4"/>
      <c r="EC749" s="4"/>
    </row>
    <row r="750" spans="1:133" ht="12.75" x14ac:dyDescent="0.2">
      <c r="A750" s="11"/>
      <c r="J750" s="10"/>
      <c r="K750" s="4"/>
      <c r="L750" s="4"/>
      <c r="V750" s="4"/>
      <c r="W750" s="4"/>
      <c r="AI750" s="4"/>
      <c r="AJ750" s="4"/>
      <c r="AM750" s="4"/>
      <c r="AN750" s="4"/>
      <c r="AS750" s="4"/>
      <c r="AT750" s="4"/>
      <c r="AY750" s="4"/>
      <c r="AZ750" s="4"/>
      <c r="BE750" s="4"/>
      <c r="BF750" s="4"/>
      <c r="BK750" s="4"/>
      <c r="BL750" s="4"/>
      <c r="BP750" s="4"/>
      <c r="BZ750" s="4"/>
      <c r="CK750" s="4"/>
      <c r="CV750" s="4"/>
      <c r="DG750" s="4"/>
      <c r="DR750" s="4"/>
      <c r="DV750" s="4"/>
      <c r="EC750" s="4"/>
    </row>
    <row r="751" spans="1:133" ht="12.75" x14ac:dyDescent="0.2">
      <c r="A751" s="11"/>
      <c r="J751" s="10"/>
      <c r="K751" s="4"/>
      <c r="L751" s="4"/>
      <c r="V751" s="4"/>
      <c r="W751" s="4"/>
      <c r="AI751" s="4"/>
      <c r="AJ751" s="4"/>
      <c r="AM751" s="4"/>
      <c r="AN751" s="4"/>
      <c r="AS751" s="4"/>
      <c r="AT751" s="4"/>
      <c r="AY751" s="4"/>
      <c r="AZ751" s="4"/>
      <c r="BE751" s="4"/>
      <c r="BF751" s="4"/>
      <c r="BK751" s="4"/>
      <c r="BL751" s="4"/>
      <c r="BP751" s="4"/>
      <c r="BZ751" s="4"/>
      <c r="CK751" s="4"/>
      <c r="CV751" s="4"/>
      <c r="DG751" s="4"/>
      <c r="DR751" s="4"/>
      <c r="DV751" s="4"/>
      <c r="EC751" s="4"/>
    </row>
    <row r="752" spans="1:133" ht="12.75" x14ac:dyDescent="0.2">
      <c r="A752" s="11"/>
      <c r="J752" s="10"/>
      <c r="K752" s="4"/>
      <c r="L752" s="4"/>
      <c r="V752" s="4"/>
      <c r="W752" s="4"/>
      <c r="AI752" s="4"/>
      <c r="AJ752" s="4"/>
      <c r="AM752" s="4"/>
      <c r="AN752" s="4"/>
      <c r="AS752" s="4"/>
      <c r="AT752" s="4"/>
      <c r="AY752" s="4"/>
      <c r="AZ752" s="4"/>
      <c r="BE752" s="4"/>
      <c r="BF752" s="4"/>
      <c r="BK752" s="4"/>
      <c r="BL752" s="4"/>
      <c r="BP752" s="4"/>
      <c r="BZ752" s="4"/>
      <c r="CK752" s="4"/>
      <c r="CV752" s="4"/>
      <c r="DG752" s="4"/>
      <c r="DR752" s="4"/>
      <c r="DV752" s="4"/>
      <c r="EC752" s="4"/>
    </row>
    <row r="753" spans="1:133" ht="12.75" x14ac:dyDescent="0.2">
      <c r="A753" s="11"/>
      <c r="J753" s="10"/>
      <c r="K753" s="4"/>
      <c r="L753" s="4"/>
      <c r="V753" s="4"/>
      <c r="W753" s="4"/>
      <c r="AI753" s="4"/>
      <c r="AJ753" s="4"/>
      <c r="AM753" s="4"/>
      <c r="AN753" s="4"/>
      <c r="AS753" s="4"/>
      <c r="AT753" s="4"/>
      <c r="AY753" s="4"/>
      <c r="AZ753" s="4"/>
      <c r="BE753" s="4"/>
      <c r="BF753" s="4"/>
      <c r="BK753" s="4"/>
      <c r="BL753" s="4"/>
      <c r="BP753" s="4"/>
      <c r="BZ753" s="4"/>
      <c r="CK753" s="4"/>
      <c r="CV753" s="4"/>
      <c r="DG753" s="4"/>
      <c r="DR753" s="4"/>
      <c r="DV753" s="4"/>
      <c r="EC753" s="4"/>
    </row>
    <row r="754" spans="1:133" ht="12.75" x14ac:dyDescent="0.2">
      <c r="A754" s="11"/>
      <c r="J754" s="10"/>
      <c r="K754" s="4"/>
      <c r="L754" s="4"/>
      <c r="V754" s="4"/>
      <c r="W754" s="4"/>
      <c r="AI754" s="4"/>
      <c r="AJ754" s="4"/>
      <c r="AM754" s="4"/>
      <c r="AN754" s="4"/>
      <c r="AS754" s="4"/>
      <c r="AT754" s="4"/>
      <c r="AY754" s="4"/>
      <c r="AZ754" s="4"/>
      <c r="BE754" s="4"/>
      <c r="BF754" s="4"/>
      <c r="BK754" s="4"/>
      <c r="BL754" s="4"/>
      <c r="BP754" s="4"/>
      <c r="BZ754" s="4"/>
      <c r="CK754" s="4"/>
      <c r="CV754" s="4"/>
      <c r="DG754" s="4"/>
      <c r="DR754" s="4"/>
      <c r="DV754" s="4"/>
      <c r="EC754" s="4"/>
    </row>
    <row r="755" spans="1:133" ht="12.75" x14ac:dyDescent="0.2">
      <c r="A755" s="11"/>
      <c r="J755" s="10"/>
      <c r="K755" s="4"/>
      <c r="L755" s="4"/>
      <c r="V755" s="4"/>
      <c r="W755" s="4"/>
      <c r="AI755" s="4"/>
      <c r="AJ755" s="4"/>
      <c r="AM755" s="4"/>
      <c r="AN755" s="4"/>
      <c r="AS755" s="4"/>
      <c r="AT755" s="4"/>
      <c r="AY755" s="4"/>
      <c r="AZ755" s="4"/>
      <c r="BE755" s="4"/>
      <c r="BF755" s="4"/>
      <c r="BK755" s="4"/>
      <c r="BL755" s="4"/>
      <c r="BP755" s="4"/>
      <c r="BZ755" s="4"/>
      <c r="CK755" s="4"/>
      <c r="CV755" s="4"/>
      <c r="DG755" s="4"/>
      <c r="DR755" s="4"/>
      <c r="DV755" s="4"/>
      <c r="EC755" s="4"/>
    </row>
    <row r="756" spans="1:133" ht="12.75" x14ac:dyDescent="0.2">
      <c r="A756" s="11"/>
      <c r="J756" s="10"/>
      <c r="K756" s="4"/>
      <c r="L756" s="4"/>
      <c r="V756" s="4"/>
      <c r="W756" s="4"/>
      <c r="AI756" s="4"/>
      <c r="AJ756" s="4"/>
      <c r="AM756" s="4"/>
      <c r="AN756" s="4"/>
      <c r="AS756" s="4"/>
      <c r="AT756" s="4"/>
      <c r="AY756" s="4"/>
      <c r="AZ756" s="4"/>
      <c r="BE756" s="4"/>
      <c r="BF756" s="4"/>
      <c r="BK756" s="4"/>
      <c r="BL756" s="4"/>
      <c r="BP756" s="4"/>
      <c r="BZ756" s="4"/>
      <c r="CK756" s="4"/>
      <c r="CV756" s="4"/>
      <c r="DG756" s="4"/>
      <c r="DR756" s="4"/>
      <c r="DV756" s="4"/>
      <c r="EC756" s="4"/>
    </row>
    <row r="757" spans="1:133" ht="12.75" x14ac:dyDescent="0.2">
      <c r="A757" s="11"/>
      <c r="J757" s="10"/>
      <c r="K757" s="4"/>
      <c r="L757" s="4"/>
      <c r="V757" s="4"/>
      <c r="W757" s="4"/>
      <c r="AI757" s="4"/>
      <c r="AJ757" s="4"/>
      <c r="AM757" s="4"/>
      <c r="AN757" s="4"/>
      <c r="AS757" s="4"/>
      <c r="AT757" s="4"/>
      <c r="AY757" s="4"/>
      <c r="AZ757" s="4"/>
      <c r="BE757" s="4"/>
      <c r="BF757" s="4"/>
      <c r="BK757" s="4"/>
      <c r="BL757" s="4"/>
      <c r="BP757" s="4"/>
      <c r="BZ757" s="4"/>
      <c r="CK757" s="4"/>
      <c r="CV757" s="4"/>
      <c r="DG757" s="4"/>
      <c r="DR757" s="4"/>
      <c r="DV757" s="4"/>
      <c r="EC757" s="4"/>
    </row>
    <row r="758" spans="1:133" ht="12.75" x14ac:dyDescent="0.2">
      <c r="A758" s="11"/>
      <c r="J758" s="10"/>
      <c r="K758" s="4"/>
      <c r="L758" s="4"/>
      <c r="V758" s="4"/>
      <c r="W758" s="4"/>
      <c r="AI758" s="4"/>
      <c r="AJ758" s="4"/>
      <c r="AM758" s="4"/>
      <c r="AN758" s="4"/>
      <c r="AS758" s="4"/>
      <c r="AT758" s="4"/>
      <c r="AY758" s="4"/>
      <c r="AZ758" s="4"/>
      <c r="BE758" s="4"/>
      <c r="BF758" s="4"/>
      <c r="BK758" s="4"/>
      <c r="BL758" s="4"/>
      <c r="BP758" s="4"/>
      <c r="BZ758" s="4"/>
      <c r="CK758" s="4"/>
      <c r="CV758" s="4"/>
      <c r="DG758" s="4"/>
      <c r="DR758" s="4"/>
      <c r="DV758" s="4"/>
      <c r="EC758" s="4"/>
    </row>
    <row r="759" spans="1:133" ht="12.75" x14ac:dyDescent="0.2">
      <c r="A759" s="11"/>
      <c r="J759" s="10"/>
      <c r="K759" s="4"/>
      <c r="L759" s="4"/>
      <c r="V759" s="4"/>
      <c r="W759" s="4"/>
      <c r="AI759" s="4"/>
      <c r="AJ759" s="4"/>
      <c r="AM759" s="4"/>
      <c r="AN759" s="4"/>
      <c r="AS759" s="4"/>
      <c r="AT759" s="4"/>
      <c r="AY759" s="4"/>
      <c r="AZ759" s="4"/>
      <c r="BE759" s="4"/>
      <c r="BF759" s="4"/>
      <c r="BK759" s="4"/>
      <c r="BL759" s="4"/>
      <c r="BP759" s="4"/>
      <c r="BZ759" s="4"/>
      <c r="CK759" s="4"/>
      <c r="CV759" s="4"/>
      <c r="DG759" s="4"/>
      <c r="DR759" s="4"/>
      <c r="DV759" s="4"/>
      <c r="EC759" s="4"/>
    </row>
    <row r="760" spans="1:133" ht="12.75" x14ac:dyDescent="0.2">
      <c r="A760" s="11"/>
      <c r="J760" s="10"/>
      <c r="K760" s="4"/>
      <c r="L760" s="4"/>
      <c r="V760" s="4"/>
      <c r="W760" s="4"/>
      <c r="AI760" s="4"/>
      <c r="AJ760" s="4"/>
      <c r="AM760" s="4"/>
      <c r="AN760" s="4"/>
      <c r="AS760" s="4"/>
      <c r="AT760" s="4"/>
      <c r="AY760" s="4"/>
      <c r="AZ760" s="4"/>
      <c r="BE760" s="4"/>
      <c r="BF760" s="4"/>
      <c r="BK760" s="4"/>
      <c r="BL760" s="4"/>
      <c r="BP760" s="4"/>
      <c r="BZ760" s="4"/>
      <c r="CK760" s="4"/>
      <c r="CV760" s="4"/>
      <c r="DG760" s="4"/>
      <c r="DR760" s="4"/>
      <c r="DV760" s="4"/>
      <c r="EC760" s="4"/>
    </row>
    <row r="761" spans="1:133" ht="12.75" x14ac:dyDescent="0.2">
      <c r="A761" s="11"/>
      <c r="J761" s="10"/>
      <c r="K761" s="4"/>
      <c r="L761" s="4"/>
      <c r="V761" s="4"/>
      <c r="W761" s="4"/>
      <c r="AI761" s="4"/>
      <c r="AJ761" s="4"/>
      <c r="AM761" s="4"/>
      <c r="AN761" s="4"/>
      <c r="AS761" s="4"/>
      <c r="AT761" s="4"/>
      <c r="AY761" s="4"/>
      <c r="AZ761" s="4"/>
      <c r="BE761" s="4"/>
      <c r="BF761" s="4"/>
      <c r="BK761" s="4"/>
      <c r="BL761" s="4"/>
      <c r="BP761" s="4"/>
      <c r="BZ761" s="4"/>
      <c r="CK761" s="4"/>
      <c r="CV761" s="4"/>
      <c r="DG761" s="4"/>
      <c r="DR761" s="4"/>
      <c r="DV761" s="4"/>
      <c r="EC761" s="4"/>
    </row>
    <row r="762" spans="1:133" ht="12.75" x14ac:dyDescent="0.2">
      <c r="A762" s="11"/>
      <c r="J762" s="10"/>
      <c r="K762" s="4"/>
      <c r="L762" s="4"/>
      <c r="V762" s="4"/>
      <c r="W762" s="4"/>
      <c r="AI762" s="4"/>
      <c r="AJ762" s="4"/>
      <c r="AM762" s="4"/>
      <c r="AN762" s="4"/>
      <c r="AS762" s="4"/>
      <c r="AT762" s="4"/>
      <c r="AY762" s="4"/>
      <c r="AZ762" s="4"/>
      <c r="BE762" s="4"/>
      <c r="BF762" s="4"/>
      <c r="BK762" s="4"/>
      <c r="BL762" s="4"/>
      <c r="BP762" s="4"/>
      <c r="BZ762" s="4"/>
      <c r="CK762" s="4"/>
      <c r="CV762" s="4"/>
      <c r="DG762" s="4"/>
      <c r="DR762" s="4"/>
      <c r="DV762" s="4"/>
      <c r="EC762" s="4"/>
    </row>
    <row r="763" spans="1:133" ht="12.75" x14ac:dyDescent="0.2">
      <c r="A763" s="11"/>
      <c r="J763" s="10"/>
      <c r="K763" s="4"/>
      <c r="L763" s="4"/>
      <c r="V763" s="4"/>
      <c r="W763" s="4"/>
      <c r="AI763" s="4"/>
      <c r="AJ763" s="4"/>
      <c r="AM763" s="4"/>
      <c r="AN763" s="4"/>
      <c r="AS763" s="4"/>
      <c r="AT763" s="4"/>
      <c r="AY763" s="4"/>
      <c r="AZ763" s="4"/>
      <c r="BE763" s="4"/>
      <c r="BF763" s="4"/>
      <c r="BK763" s="4"/>
      <c r="BL763" s="4"/>
      <c r="BP763" s="4"/>
      <c r="BZ763" s="4"/>
      <c r="CK763" s="4"/>
      <c r="CV763" s="4"/>
      <c r="DG763" s="4"/>
      <c r="DR763" s="4"/>
      <c r="DV763" s="4"/>
      <c r="EC763" s="4"/>
    </row>
    <row r="764" spans="1:133" ht="12.75" x14ac:dyDescent="0.2">
      <c r="A764" s="11"/>
      <c r="J764" s="10"/>
      <c r="K764" s="4"/>
      <c r="L764" s="4"/>
      <c r="V764" s="4"/>
      <c r="W764" s="4"/>
      <c r="AI764" s="4"/>
      <c r="AJ764" s="4"/>
      <c r="AM764" s="4"/>
      <c r="AN764" s="4"/>
      <c r="AS764" s="4"/>
      <c r="AT764" s="4"/>
      <c r="AY764" s="4"/>
      <c r="AZ764" s="4"/>
      <c r="BE764" s="4"/>
      <c r="BF764" s="4"/>
      <c r="BK764" s="4"/>
      <c r="BL764" s="4"/>
      <c r="BP764" s="4"/>
      <c r="BZ764" s="4"/>
      <c r="CK764" s="4"/>
      <c r="CV764" s="4"/>
      <c r="DG764" s="4"/>
      <c r="DR764" s="4"/>
      <c r="DV764" s="4"/>
      <c r="EC764" s="4"/>
    </row>
    <row r="765" spans="1:133" ht="12.75" x14ac:dyDescent="0.2">
      <c r="A765" s="11"/>
      <c r="J765" s="10"/>
      <c r="K765" s="4"/>
      <c r="L765" s="4"/>
      <c r="V765" s="4"/>
      <c r="W765" s="4"/>
      <c r="AI765" s="4"/>
      <c r="AJ765" s="4"/>
      <c r="AM765" s="4"/>
      <c r="AN765" s="4"/>
      <c r="AS765" s="4"/>
      <c r="AT765" s="4"/>
      <c r="AY765" s="4"/>
      <c r="AZ765" s="4"/>
      <c r="BE765" s="4"/>
      <c r="BF765" s="4"/>
      <c r="BK765" s="4"/>
      <c r="BL765" s="4"/>
      <c r="BP765" s="4"/>
      <c r="BZ765" s="4"/>
      <c r="CK765" s="4"/>
      <c r="CV765" s="4"/>
      <c r="DG765" s="4"/>
      <c r="DR765" s="4"/>
      <c r="DV765" s="4"/>
      <c r="EC765" s="4"/>
    </row>
    <row r="766" spans="1:133" ht="12.75" x14ac:dyDescent="0.2">
      <c r="A766" s="11"/>
      <c r="J766" s="10"/>
      <c r="K766" s="4"/>
      <c r="L766" s="4"/>
      <c r="V766" s="4"/>
      <c r="W766" s="4"/>
      <c r="AI766" s="4"/>
      <c r="AJ766" s="4"/>
      <c r="AM766" s="4"/>
      <c r="AN766" s="4"/>
      <c r="AS766" s="4"/>
      <c r="AT766" s="4"/>
      <c r="AY766" s="4"/>
      <c r="AZ766" s="4"/>
      <c r="BE766" s="4"/>
      <c r="BF766" s="4"/>
      <c r="BK766" s="4"/>
      <c r="BL766" s="4"/>
      <c r="BP766" s="4"/>
      <c r="BZ766" s="4"/>
      <c r="CK766" s="4"/>
      <c r="CV766" s="4"/>
      <c r="DG766" s="4"/>
      <c r="DR766" s="4"/>
      <c r="DV766" s="4"/>
      <c r="EC766" s="4"/>
    </row>
    <row r="767" spans="1:133" ht="12.75" x14ac:dyDescent="0.2">
      <c r="A767" s="11"/>
      <c r="J767" s="10"/>
      <c r="K767" s="4"/>
      <c r="L767" s="4"/>
      <c r="V767" s="4"/>
      <c r="W767" s="4"/>
      <c r="AI767" s="4"/>
      <c r="AJ767" s="4"/>
      <c r="AM767" s="4"/>
      <c r="AN767" s="4"/>
      <c r="AS767" s="4"/>
      <c r="AT767" s="4"/>
      <c r="AY767" s="4"/>
      <c r="AZ767" s="4"/>
      <c r="BE767" s="4"/>
      <c r="BF767" s="4"/>
      <c r="BK767" s="4"/>
      <c r="BL767" s="4"/>
      <c r="BP767" s="4"/>
      <c r="BZ767" s="4"/>
      <c r="CK767" s="4"/>
      <c r="CV767" s="4"/>
      <c r="DG767" s="4"/>
      <c r="DR767" s="4"/>
      <c r="DV767" s="4"/>
      <c r="EC767" s="4"/>
    </row>
    <row r="768" spans="1:133" ht="12.75" x14ac:dyDescent="0.2">
      <c r="A768" s="11"/>
      <c r="J768" s="10"/>
      <c r="K768" s="4"/>
      <c r="L768" s="4"/>
      <c r="V768" s="4"/>
      <c r="W768" s="4"/>
      <c r="AI768" s="4"/>
      <c r="AJ768" s="4"/>
      <c r="AM768" s="4"/>
      <c r="AN768" s="4"/>
      <c r="AS768" s="4"/>
      <c r="AT768" s="4"/>
      <c r="AY768" s="4"/>
      <c r="AZ768" s="4"/>
      <c r="BE768" s="4"/>
      <c r="BF768" s="4"/>
      <c r="BK768" s="4"/>
      <c r="BL768" s="4"/>
      <c r="BP768" s="4"/>
      <c r="BZ768" s="4"/>
      <c r="CK768" s="4"/>
      <c r="CV768" s="4"/>
      <c r="DG768" s="4"/>
      <c r="DR768" s="4"/>
      <c r="DV768" s="4"/>
      <c r="EC768" s="4"/>
    </row>
    <row r="769" spans="1:133" ht="12.75" x14ac:dyDescent="0.2">
      <c r="A769" s="11"/>
      <c r="J769" s="10"/>
      <c r="K769" s="4"/>
      <c r="L769" s="4"/>
      <c r="V769" s="4"/>
      <c r="W769" s="4"/>
      <c r="AI769" s="4"/>
      <c r="AJ769" s="4"/>
      <c r="AM769" s="4"/>
      <c r="AN769" s="4"/>
      <c r="AS769" s="4"/>
      <c r="AT769" s="4"/>
      <c r="AY769" s="4"/>
      <c r="AZ769" s="4"/>
      <c r="BE769" s="4"/>
      <c r="BF769" s="4"/>
      <c r="BK769" s="4"/>
      <c r="BL769" s="4"/>
      <c r="BP769" s="4"/>
      <c r="BZ769" s="4"/>
      <c r="CK769" s="4"/>
      <c r="CV769" s="4"/>
      <c r="DG769" s="4"/>
      <c r="DR769" s="4"/>
      <c r="DV769" s="4"/>
      <c r="EC769" s="4"/>
    </row>
    <row r="770" spans="1:133" ht="12.75" x14ac:dyDescent="0.2">
      <c r="A770" s="11"/>
      <c r="J770" s="10"/>
      <c r="K770" s="4"/>
      <c r="L770" s="4"/>
      <c r="V770" s="4"/>
      <c r="W770" s="4"/>
      <c r="AI770" s="4"/>
      <c r="AJ770" s="4"/>
      <c r="AM770" s="4"/>
      <c r="AN770" s="4"/>
      <c r="AS770" s="4"/>
      <c r="AT770" s="4"/>
      <c r="AY770" s="4"/>
      <c r="AZ770" s="4"/>
      <c r="BE770" s="4"/>
      <c r="BF770" s="4"/>
      <c r="BK770" s="4"/>
      <c r="BL770" s="4"/>
      <c r="BP770" s="4"/>
      <c r="BZ770" s="4"/>
      <c r="CK770" s="4"/>
      <c r="CV770" s="4"/>
      <c r="DG770" s="4"/>
      <c r="DR770" s="4"/>
      <c r="DV770" s="4"/>
      <c r="EC770" s="4"/>
    </row>
    <row r="771" spans="1:133" ht="12.75" x14ac:dyDescent="0.2">
      <c r="A771" s="11"/>
      <c r="J771" s="10"/>
      <c r="K771" s="4"/>
      <c r="L771" s="4"/>
      <c r="V771" s="4"/>
      <c r="W771" s="4"/>
      <c r="AI771" s="4"/>
      <c r="AJ771" s="4"/>
      <c r="AM771" s="4"/>
      <c r="AN771" s="4"/>
      <c r="AS771" s="4"/>
      <c r="AT771" s="4"/>
      <c r="AY771" s="4"/>
      <c r="AZ771" s="4"/>
      <c r="BE771" s="4"/>
      <c r="BF771" s="4"/>
      <c r="BK771" s="4"/>
      <c r="BL771" s="4"/>
      <c r="BP771" s="4"/>
      <c r="BZ771" s="4"/>
      <c r="CK771" s="4"/>
      <c r="CV771" s="4"/>
      <c r="DG771" s="4"/>
      <c r="DR771" s="4"/>
      <c r="DV771" s="4"/>
      <c r="EC771" s="4"/>
    </row>
    <row r="772" spans="1:133" ht="12.75" x14ac:dyDescent="0.2">
      <c r="A772" s="11"/>
      <c r="J772" s="10"/>
      <c r="K772" s="4"/>
      <c r="L772" s="4"/>
      <c r="V772" s="4"/>
      <c r="W772" s="4"/>
      <c r="AI772" s="4"/>
      <c r="AJ772" s="4"/>
      <c r="AM772" s="4"/>
      <c r="AN772" s="4"/>
      <c r="AS772" s="4"/>
      <c r="AT772" s="4"/>
      <c r="AY772" s="4"/>
      <c r="AZ772" s="4"/>
      <c r="BE772" s="4"/>
      <c r="BF772" s="4"/>
      <c r="BK772" s="4"/>
      <c r="BL772" s="4"/>
      <c r="BP772" s="4"/>
      <c r="BZ772" s="4"/>
      <c r="CK772" s="4"/>
      <c r="CV772" s="4"/>
      <c r="DG772" s="4"/>
      <c r="DR772" s="4"/>
      <c r="DV772" s="4"/>
      <c r="EC772" s="4"/>
    </row>
    <row r="773" spans="1:133" ht="12.75" x14ac:dyDescent="0.2">
      <c r="A773" s="11"/>
      <c r="J773" s="10"/>
      <c r="K773" s="4"/>
      <c r="L773" s="4"/>
      <c r="V773" s="4"/>
      <c r="W773" s="4"/>
      <c r="AI773" s="4"/>
      <c r="AJ773" s="4"/>
      <c r="AM773" s="4"/>
      <c r="AN773" s="4"/>
      <c r="AS773" s="4"/>
      <c r="AT773" s="4"/>
      <c r="AY773" s="4"/>
      <c r="AZ773" s="4"/>
      <c r="BE773" s="4"/>
      <c r="BF773" s="4"/>
      <c r="BK773" s="4"/>
      <c r="BL773" s="4"/>
      <c r="BP773" s="4"/>
      <c r="BZ773" s="4"/>
      <c r="CK773" s="4"/>
      <c r="CV773" s="4"/>
      <c r="DG773" s="4"/>
      <c r="DR773" s="4"/>
      <c r="DV773" s="4"/>
      <c r="EC773" s="4"/>
    </row>
    <row r="774" spans="1:133" ht="12.75" x14ac:dyDescent="0.2">
      <c r="A774" s="11"/>
      <c r="J774" s="10"/>
      <c r="K774" s="4"/>
      <c r="L774" s="4"/>
      <c r="V774" s="4"/>
      <c r="W774" s="4"/>
      <c r="AI774" s="4"/>
      <c r="AJ774" s="4"/>
      <c r="AM774" s="4"/>
      <c r="AN774" s="4"/>
      <c r="AS774" s="4"/>
      <c r="AT774" s="4"/>
      <c r="AY774" s="4"/>
      <c r="AZ774" s="4"/>
      <c r="BE774" s="4"/>
      <c r="BF774" s="4"/>
      <c r="BK774" s="4"/>
      <c r="BL774" s="4"/>
      <c r="BP774" s="4"/>
      <c r="BZ774" s="4"/>
      <c r="CK774" s="4"/>
      <c r="CV774" s="4"/>
      <c r="DG774" s="4"/>
      <c r="DR774" s="4"/>
      <c r="DV774" s="4"/>
      <c r="EC774" s="4"/>
    </row>
    <row r="775" spans="1:133" ht="12.75" x14ac:dyDescent="0.2">
      <c r="A775" s="11"/>
      <c r="J775" s="10"/>
      <c r="K775" s="4"/>
      <c r="L775" s="4"/>
      <c r="V775" s="4"/>
      <c r="W775" s="4"/>
      <c r="AI775" s="4"/>
      <c r="AJ775" s="4"/>
      <c r="AM775" s="4"/>
      <c r="AN775" s="4"/>
      <c r="AS775" s="4"/>
      <c r="AT775" s="4"/>
      <c r="AY775" s="4"/>
      <c r="AZ775" s="4"/>
      <c r="BE775" s="4"/>
      <c r="BF775" s="4"/>
      <c r="BK775" s="4"/>
      <c r="BL775" s="4"/>
      <c r="BP775" s="4"/>
      <c r="BZ775" s="4"/>
      <c r="CK775" s="4"/>
      <c r="CV775" s="4"/>
      <c r="DG775" s="4"/>
      <c r="DR775" s="4"/>
      <c r="DV775" s="4"/>
      <c r="EC775" s="4"/>
    </row>
    <row r="776" spans="1:133" ht="12.75" x14ac:dyDescent="0.2">
      <c r="A776" s="11"/>
      <c r="J776" s="10"/>
      <c r="K776" s="4"/>
      <c r="L776" s="4"/>
      <c r="V776" s="4"/>
      <c r="W776" s="4"/>
      <c r="AI776" s="4"/>
      <c r="AJ776" s="4"/>
      <c r="AM776" s="4"/>
      <c r="AN776" s="4"/>
      <c r="AS776" s="4"/>
      <c r="AT776" s="4"/>
      <c r="AY776" s="4"/>
      <c r="AZ776" s="4"/>
      <c r="BE776" s="4"/>
      <c r="BF776" s="4"/>
      <c r="BK776" s="4"/>
      <c r="BL776" s="4"/>
      <c r="BP776" s="4"/>
      <c r="BZ776" s="4"/>
      <c r="CK776" s="4"/>
      <c r="CV776" s="4"/>
      <c r="DG776" s="4"/>
      <c r="DR776" s="4"/>
      <c r="DV776" s="4"/>
      <c r="EC776" s="4"/>
    </row>
    <row r="777" spans="1:133" ht="12.75" x14ac:dyDescent="0.2">
      <c r="A777" s="11"/>
      <c r="J777" s="10"/>
      <c r="K777" s="4"/>
      <c r="L777" s="4"/>
      <c r="V777" s="4"/>
      <c r="W777" s="4"/>
      <c r="AI777" s="4"/>
      <c r="AJ777" s="4"/>
      <c r="AM777" s="4"/>
      <c r="AN777" s="4"/>
      <c r="AS777" s="4"/>
      <c r="AT777" s="4"/>
      <c r="AY777" s="4"/>
      <c r="AZ777" s="4"/>
      <c r="BE777" s="4"/>
      <c r="BF777" s="4"/>
      <c r="BK777" s="4"/>
      <c r="BL777" s="4"/>
      <c r="BP777" s="4"/>
      <c r="BZ777" s="4"/>
      <c r="CK777" s="4"/>
      <c r="CV777" s="4"/>
      <c r="DG777" s="4"/>
      <c r="DR777" s="4"/>
      <c r="DV777" s="4"/>
      <c r="EC777" s="4"/>
    </row>
    <row r="778" spans="1:133" ht="12.75" x14ac:dyDescent="0.2">
      <c r="A778" s="11"/>
      <c r="J778" s="10"/>
      <c r="K778" s="4"/>
      <c r="L778" s="4"/>
      <c r="V778" s="4"/>
      <c r="W778" s="4"/>
      <c r="AI778" s="4"/>
      <c r="AJ778" s="4"/>
      <c r="AM778" s="4"/>
      <c r="AN778" s="4"/>
      <c r="AS778" s="4"/>
      <c r="AT778" s="4"/>
      <c r="AY778" s="4"/>
      <c r="AZ778" s="4"/>
      <c r="BE778" s="4"/>
      <c r="BF778" s="4"/>
      <c r="BK778" s="4"/>
      <c r="BL778" s="4"/>
      <c r="BP778" s="4"/>
      <c r="BZ778" s="4"/>
      <c r="CK778" s="4"/>
      <c r="CV778" s="4"/>
      <c r="DG778" s="4"/>
      <c r="DR778" s="4"/>
      <c r="DV778" s="4"/>
      <c r="EC778" s="4"/>
    </row>
    <row r="779" spans="1:133" ht="12.75" x14ac:dyDescent="0.2">
      <c r="A779" s="11"/>
      <c r="J779" s="10"/>
      <c r="K779" s="4"/>
      <c r="L779" s="4"/>
      <c r="V779" s="4"/>
      <c r="W779" s="4"/>
      <c r="AI779" s="4"/>
      <c r="AJ779" s="4"/>
      <c r="AM779" s="4"/>
      <c r="AN779" s="4"/>
      <c r="AS779" s="4"/>
      <c r="AT779" s="4"/>
      <c r="AY779" s="4"/>
      <c r="AZ779" s="4"/>
      <c r="BE779" s="4"/>
      <c r="BF779" s="4"/>
      <c r="BK779" s="4"/>
      <c r="BL779" s="4"/>
      <c r="BP779" s="4"/>
      <c r="BZ779" s="4"/>
      <c r="CK779" s="4"/>
      <c r="CV779" s="4"/>
      <c r="DG779" s="4"/>
      <c r="DR779" s="4"/>
      <c r="DV779" s="4"/>
      <c r="EC779" s="4"/>
    </row>
    <row r="780" spans="1:133" ht="12.75" x14ac:dyDescent="0.2">
      <c r="A780" s="11"/>
      <c r="J780" s="10"/>
      <c r="K780" s="4"/>
      <c r="L780" s="4"/>
      <c r="V780" s="4"/>
      <c r="W780" s="4"/>
      <c r="AI780" s="4"/>
      <c r="AJ780" s="4"/>
      <c r="AM780" s="4"/>
      <c r="AN780" s="4"/>
      <c r="AS780" s="4"/>
      <c r="AT780" s="4"/>
      <c r="AY780" s="4"/>
      <c r="AZ780" s="4"/>
      <c r="BE780" s="4"/>
      <c r="BF780" s="4"/>
      <c r="BK780" s="4"/>
      <c r="BL780" s="4"/>
      <c r="BP780" s="4"/>
      <c r="BZ780" s="4"/>
      <c r="CK780" s="4"/>
      <c r="CV780" s="4"/>
      <c r="DG780" s="4"/>
      <c r="DR780" s="4"/>
      <c r="DV780" s="4"/>
      <c r="EC780" s="4"/>
    </row>
    <row r="781" spans="1:133" ht="12.75" x14ac:dyDescent="0.2">
      <c r="A781" s="11"/>
      <c r="J781" s="10"/>
      <c r="K781" s="4"/>
      <c r="L781" s="4"/>
      <c r="V781" s="4"/>
      <c r="W781" s="4"/>
      <c r="AI781" s="4"/>
      <c r="AJ781" s="4"/>
      <c r="AM781" s="4"/>
      <c r="AN781" s="4"/>
      <c r="AS781" s="4"/>
      <c r="AT781" s="4"/>
      <c r="AY781" s="4"/>
      <c r="AZ781" s="4"/>
      <c r="BE781" s="4"/>
      <c r="BF781" s="4"/>
      <c r="BK781" s="4"/>
      <c r="BL781" s="4"/>
      <c r="BP781" s="4"/>
      <c r="BZ781" s="4"/>
      <c r="CK781" s="4"/>
      <c r="CV781" s="4"/>
      <c r="DG781" s="4"/>
      <c r="DR781" s="4"/>
      <c r="DV781" s="4"/>
      <c r="EC781" s="4"/>
    </row>
    <row r="782" spans="1:133" ht="12.75" x14ac:dyDescent="0.2">
      <c r="A782" s="11"/>
      <c r="J782" s="10"/>
      <c r="K782" s="4"/>
      <c r="L782" s="4"/>
      <c r="V782" s="4"/>
      <c r="W782" s="4"/>
      <c r="AI782" s="4"/>
      <c r="AJ782" s="4"/>
      <c r="AM782" s="4"/>
      <c r="AN782" s="4"/>
      <c r="AS782" s="4"/>
      <c r="AT782" s="4"/>
      <c r="AY782" s="4"/>
      <c r="AZ782" s="4"/>
      <c r="BE782" s="4"/>
      <c r="BF782" s="4"/>
      <c r="BK782" s="4"/>
      <c r="BL782" s="4"/>
      <c r="BP782" s="4"/>
      <c r="BZ782" s="4"/>
      <c r="CK782" s="4"/>
      <c r="CV782" s="4"/>
      <c r="DG782" s="4"/>
      <c r="DR782" s="4"/>
      <c r="DV782" s="4"/>
      <c r="EC782" s="4"/>
    </row>
    <row r="783" spans="1:133" ht="12.75" x14ac:dyDescent="0.2">
      <c r="A783" s="11"/>
      <c r="J783" s="10"/>
      <c r="K783" s="4"/>
      <c r="L783" s="4"/>
      <c r="V783" s="4"/>
      <c r="W783" s="4"/>
      <c r="AI783" s="4"/>
      <c r="AJ783" s="4"/>
      <c r="AM783" s="4"/>
      <c r="AN783" s="4"/>
      <c r="AS783" s="4"/>
      <c r="AT783" s="4"/>
      <c r="AY783" s="4"/>
      <c r="AZ783" s="4"/>
      <c r="BE783" s="4"/>
      <c r="BF783" s="4"/>
      <c r="BK783" s="4"/>
      <c r="BL783" s="4"/>
      <c r="BP783" s="4"/>
      <c r="BZ783" s="4"/>
      <c r="CK783" s="4"/>
      <c r="CV783" s="4"/>
      <c r="DG783" s="4"/>
      <c r="DR783" s="4"/>
      <c r="DV783" s="4"/>
      <c r="EC783" s="4"/>
    </row>
    <row r="784" spans="1:133" ht="12.75" x14ac:dyDescent="0.2">
      <c r="A784" s="11"/>
      <c r="J784" s="10"/>
      <c r="K784" s="4"/>
      <c r="L784" s="4"/>
      <c r="V784" s="4"/>
      <c r="W784" s="4"/>
      <c r="AI784" s="4"/>
      <c r="AJ784" s="4"/>
      <c r="AM784" s="4"/>
      <c r="AN784" s="4"/>
      <c r="AS784" s="4"/>
      <c r="AT784" s="4"/>
      <c r="AY784" s="4"/>
      <c r="AZ784" s="4"/>
      <c r="BE784" s="4"/>
      <c r="BF784" s="4"/>
      <c r="BK784" s="4"/>
      <c r="BL784" s="4"/>
      <c r="BP784" s="4"/>
      <c r="BZ784" s="4"/>
      <c r="CK784" s="4"/>
      <c r="CV784" s="4"/>
      <c r="DG784" s="4"/>
      <c r="DR784" s="4"/>
      <c r="DV784" s="4"/>
      <c r="EC784" s="4"/>
    </row>
    <row r="785" spans="1:133" ht="12.75" x14ac:dyDescent="0.2">
      <c r="A785" s="11"/>
      <c r="J785" s="10"/>
      <c r="K785" s="4"/>
      <c r="L785" s="4"/>
      <c r="V785" s="4"/>
      <c r="W785" s="4"/>
      <c r="AI785" s="4"/>
      <c r="AJ785" s="4"/>
      <c r="AM785" s="4"/>
      <c r="AN785" s="4"/>
      <c r="AS785" s="4"/>
      <c r="AT785" s="4"/>
      <c r="AY785" s="4"/>
      <c r="AZ785" s="4"/>
      <c r="BE785" s="4"/>
      <c r="BF785" s="4"/>
      <c r="BK785" s="4"/>
      <c r="BL785" s="4"/>
      <c r="BP785" s="4"/>
      <c r="BZ785" s="4"/>
      <c r="CK785" s="4"/>
      <c r="CV785" s="4"/>
      <c r="DG785" s="4"/>
      <c r="DR785" s="4"/>
      <c r="DV785" s="4"/>
      <c r="EC785" s="4"/>
    </row>
    <row r="786" spans="1:133" ht="12.75" x14ac:dyDescent="0.2">
      <c r="A786" s="11"/>
      <c r="J786" s="10"/>
      <c r="K786" s="4"/>
      <c r="L786" s="4"/>
      <c r="V786" s="4"/>
      <c r="W786" s="4"/>
      <c r="AI786" s="4"/>
      <c r="AJ786" s="4"/>
      <c r="AM786" s="4"/>
      <c r="AN786" s="4"/>
      <c r="AS786" s="4"/>
      <c r="AT786" s="4"/>
      <c r="AY786" s="4"/>
      <c r="AZ786" s="4"/>
      <c r="BE786" s="4"/>
      <c r="BF786" s="4"/>
      <c r="BK786" s="4"/>
      <c r="BL786" s="4"/>
      <c r="BP786" s="4"/>
      <c r="BZ786" s="4"/>
      <c r="CK786" s="4"/>
      <c r="CV786" s="4"/>
      <c r="DG786" s="4"/>
      <c r="DR786" s="4"/>
      <c r="DV786" s="4"/>
      <c r="EC786" s="4"/>
    </row>
    <row r="787" spans="1:133" ht="12.75" x14ac:dyDescent="0.2">
      <c r="A787" s="11"/>
      <c r="J787" s="10"/>
      <c r="K787" s="4"/>
      <c r="L787" s="4"/>
      <c r="V787" s="4"/>
      <c r="W787" s="4"/>
      <c r="AI787" s="4"/>
      <c r="AJ787" s="4"/>
      <c r="AM787" s="4"/>
      <c r="AN787" s="4"/>
      <c r="AS787" s="4"/>
      <c r="AT787" s="4"/>
      <c r="AY787" s="4"/>
      <c r="AZ787" s="4"/>
      <c r="BE787" s="4"/>
      <c r="BF787" s="4"/>
      <c r="BK787" s="4"/>
      <c r="BL787" s="4"/>
      <c r="BP787" s="4"/>
      <c r="BZ787" s="4"/>
      <c r="CK787" s="4"/>
      <c r="CV787" s="4"/>
      <c r="DG787" s="4"/>
      <c r="DR787" s="4"/>
      <c r="DV787" s="4"/>
      <c r="EC787" s="4"/>
    </row>
    <row r="788" spans="1:133" ht="12.75" x14ac:dyDescent="0.2">
      <c r="A788" s="11"/>
      <c r="J788" s="10"/>
      <c r="K788" s="4"/>
      <c r="L788" s="4"/>
      <c r="V788" s="4"/>
      <c r="W788" s="4"/>
      <c r="AI788" s="4"/>
      <c r="AJ788" s="4"/>
      <c r="AM788" s="4"/>
      <c r="AN788" s="4"/>
      <c r="AS788" s="4"/>
      <c r="AT788" s="4"/>
      <c r="AY788" s="4"/>
      <c r="AZ788" s="4"/>
      <c r="BE788" s="4"/>
      <c r="BF788" s="4"/>
      <c r="BK788" s="4"/>
      <c r="BL788" s="4"/>
      <c r="BP788" s="4"/>
      <c r="BZ788" s="4"/>
      <c r="CK788" s="4"/>
      <c r="CV788" s="4"/>
      <c r="DG788" s="4"/>
      <c r="DR788" s="4"/>
      <c r="DV788" s="4"/>
      <c r="EC788" s="4"/>
    </row>
    <row r="789" spans="1:133" ht="12.75" x14ac:dyDescent="0.2">
      <c r="A789" s="11"/>
      <c r="J789" s="10"/>
      <c r="K789" s="4"/>
      <c r="L789" s="4"/>
      <c r="V789" s="4"/>
      <c r="W789" s="4"/>
      <c r="AI789" s="4"/>
      <c r="AJ789" s="4"/>
      <c r="AM789" s="4"/>
      <c r="AN789" s="4"/>
      <c r="AS789" s="4"/>
      <c r="AT789" s="4"/>
      <c r="AY789" s="4"/>
      <c r="AZ789" s="4"/>
      <c r="BE789" s="4"/>
      <c r="BF789" s="4"/>
      <c r="BK789" s="4"/>
      <c r="BL789" s="4"/>
      <c r="BP789" s="4"/>
      <c r="BZ789" s="4"/>
      <c r="CK789" s="4"/>
      <c r="CV789" s="4"/>
      <c r="DG789" s="4"/>
      <c r="DR789" s="4"/>
      <c r="DV789" s="4"/>
      <c r="EC789" s="4"/>
    </row>
    <row r="790" spans="1:133" ht="12.75" x14ac:dyDescent="0.2">
      <c r="A790" s="11"/>
      <c r="J790" s="10"/>
      <c r="K790" s="4"/>
      <c r="L790" s="4"/>
      <c r="V790" s="4"/>
      <c r="W790" s="4"/>
      <c r="AI790" s="4"/>
      <c r="AJ790" s="4"/>
      <c r="AM790" s="4"/>
      <c r="AN790" s="4"/>
      <c r="AS790" s="4"/>
      <c r="AT790" s="4"/>
      <c r="AY790" s="4"/>
      <c r="AZ790" s="4"/>
      <c r="BE790" s="4"/>
      <c r="BF790" s="4"/>
      <c r="BK790" s="4"/>
      <c r="BL790" s="4"/>
      <c r="BP790" s="4"/>
      <c r="BZ790" s="4"/>
      <c r="CK790" s="4"/>
      <c r="CV790" s="4"/>
      <c r="DG790" s="4"/>
      <c r="DR790" s="4"/>
      <c r="DV790" s="4"/>
      <c r="EC790" s="4"/>
    </row>
    <row r="791" spans="1:133" ht="12.75" x14ac:dyDescent="0.2">
      <c r="A791" s="11"/>
      <c r="J791" s="10"/>
      <c r="K791" s="4"/>
      <c r="L791" s="4"/>
      <c r="V791" s="4"/>
      <c r="W791" s="4"/>
      <c r="AI791" s="4"/>
      <c r="AJ791" s="4"/>
      <c r="AM791" s="4"/>
      <c r="AN791" s="4"/>
      <c r="AS791" s="4"/>
      <c r="AT791" s="4"/>
      <c r="AY791" s="4"/>
      <c r="AZ791" s="4"/>
      <c r="BE791" s="4"/>
      <c r="BF791" s="4"/>
      <c r="BK791" s="4"/>
      <c r="BL791" s="4"/>
      <c r="BP791" s="4"/>
      <c r="BZ791" s="4"/>
      <c r="CK791" s="4"/>
      <c r="CV791" s="4"/>
      <c r="DG791" s="4"/>
      <c r="DR791" s="4"/>
      <c r="DV791" s="4"/>
      <c r="EC791" s="4"/>
    </row>
    <row r="792" spans="1:133" ht="12.75" x14ac:dyDescent="0.2">
      <c r="A792" s="11"/>
      <c r="J792" s="10"/>
      <c r="K792" s="4"/>
      <c r="L792" s="4"/>
      <c r="V792" s="4"/>
      <c r="W792" s="4"/>
      <c r="AI792" s="4"/>
      <c r="AJ792" s="4"/>
      <c r="AM792" s="4"/>
      <c r="AN792" s="4"/>
      <c r="AS792" s="4"/>
      <c r="AT792" s="4"/>
      <c r="AY792" s="4"/>
      <c r="AZ792" s="4"/>
      <c r="BE792" s="4"/>
      <c r="BF792" s="4"/>
      <c r="BK792" s="4"/>
      <c r="BL792" s="4"/>
      <c r="BP792" s="4"/>
      <c r="BZ792" s="4"/>
      <c r="CK792" s="4"/>
      <c r="CV792" s="4"/>
      <c r="DG792" s="4"/>
      <c r="DR792" s="4"/>
      <c r="DV792" s="4"/>
      <c r="EC792" s="4"/>
    </row>
    <row r="793" spans="1:133" ht="12.75" x14ac:dyDescent="0.2">
      <c r="A793" s="11"/>
      <c r="J793" s="10"/>
      <c r="K793" s="4"/>
      <c r="L793" s="4"/>
      <c r="V793" s="4"/>
      <c r="W793" s="4"/>
      <c r="AI793" s="4"/>
      <c r="AJ793" s="4"/>
      <c r="AM793" s="4"/>
      <c r="AN793" s="4"/>
      <c r="AS793" s="4"/>
      <c r="AT793" s="4"/>
      <c r="AY793" s="4"/>
      <c r="AZ793" s="4"/>
      <c r="BE793" s="4"/>
      <c r="BF793" s="4"/>
      <c r="BK793" s="4"/>
      <c r="BL793" s="4"/>
      <c r="BP793" s="4"/>
      <c r="BZ793" s="4"/>
      <c r="CK793" s="4"/>
      <c r="CV793" s="4"/>
      <c r="DG793" s="4"/>
      <c r="DR793" s="4"/>
      <c r="DV793" s="4"/>
      <c r="EC793" s="4"/>
    </row>
    <row r="794" spans="1:133" ht="12.75" x14ac:dyDescent="0.2">
      <c r="A794" s="11"/>
      <c r="J794" s="10"/>
      <c r="K794" s="4"/>
      <c r="L794" s="4"/>
      <c r="V794" s="4"/>
      <c r="W794" s="4"/>
      <c r="AI794" s="4"/>
      <c r="AJ794" s="4"/>
      <c r="AM794" s="4"/>
      <c r="AN794" s="4"/>
      <c r="AS794" s="4"/>
      <c r="AT794" s="4"/>
      <c r="AY794" s="4"/>
      <c r="AZ794" s="4"/>
      <c r="BE794" s="4"/>
      <c r="BF794" s="4"/>
      <c r="BK794" s="4"/>
      <c r="BL794" s="4"/>
      <c r="BP794" s="4"/>
      <c r="BZ794" s="4"/>
      <c r="CK794" s="4"/>
      <c r="CV794" s="4"/>
      <c r="DG794" s="4"/>
      <c r="DR794" s="4"/>
      <c r="DV794" s="4"/>
      <c r="EC794" s="4"/>
    </row>
    <row r="795" spans="1:133" ht="12.75" x14ac:dyDescent="0.2">
      <c r="A795" s="11"/>
      <c r="J795" s="10"/>
      <c r="K795" s="4"/>
      <c r="L795" s="4"/>
      <c r="V795" s="4"/>
      <c r="W795" s="4"/>
      <c r="AI795" s="4"/>
      <c r="AJ795" s="4"/>
      <c r="AM795" s="4"/>
      <c r="AN795" s="4"/>
      <c r="AS795" s="4"/>
      <c r="AT795" s="4"/>
      <c r="AY795" s="4"/>
      <c r="AZ795" s="4"/>
      <c r="BE795" s="4"/>
      <c r="BF795" s="4"/>
      <c r="BK795" s="4"/>
      <c r="BL795" s="4"/>
      <c r="BP795" s="4"/>
      <c r="BZ795" s="4"/>
      <c r="CK795" s="4"/>
      <c r="CV795" s="4"/>
      <c r="DG795" s="4"/>
      <c r="DR795" s="4"/>
      <c r="DV795" s="4"/>
      <c r="EC795" s="4"/>
    </row>
    <row r="796" spans="1:133" ht="12.75" x14ac:dyDescent="0.2">
      <c r="A796" s="11"/>
      <c r="J796" s="10"/>
      <c r="K796" s="4"/>
      <c r="L796" s="4"/>
      <c r="V796" s="4"/>
      <c r="W796" s="4"/>
      <c r="AI796" s="4"/>
      <c r="AJ796" s="4"/>
      <c r="AM796" s="4"/>
      <c r="AN796" s="4"/>
      <c r="AS796" s="4"/>
      <c r="AT796" s="4"/>
      <c r="AY796" s="4"/>
      <c r="AZ796" s="4"/>
      <c r="BE796" s="4"/>
      <c r="BF796" s="4"/>
      <c r="BK796" s="4"/>
      <c r="BL796" s="4"/>
      <c r="BP796" s="4"/>
      <c r="BZ796" s="4"/>
      <c r="CK796" s="4"/>
      <c r="CV796" s="4"/>
      <c r="DG796" s="4"/>
      <c r="DR796" s="4"/>
      <c r="DV796" s="4"/>
      <c r="EC796" s="4"/>
    </row>
    <row r="797" spans="1:133" ht="12.75" x14ac:dyDescent="0.2">
      <c r="A797" s="11"/>
      <c r="J797" s="10"/>
      <c r="K797" s="4"/>
      <c r="L797" s="4"/>
      <c r="V797" s="4"/>
      <c r="W797" s="4"/>
      <c r="AI797" s="4"/>
      <c r="AJ797" s="4"/>
      <c r="AM797" s="4"/>
      <c r="AN797" s="4"/>
      <c r="AS797" s="4"/>
      <c r="AT797" s="4"/>
      <c r="AY797" s="4"/>
      <c r="AZ797" s="4"/>
      <c r="BE797" s="4"/>
      <c r="BF797" s="4"/>
      <c r="BK797" s="4"/>
      <c r="BL797" s="4"/>
      <c r="BP797" s="4"/>
      <c r="BZ797" s="4"/>
      <c r="CK797" s="4"/>
      <c r="CV797" s="4"/>
      <c r="DG797" s="4"/>
      <c r="DR797" s="4"/>
      <c r="DV797" s="4"/>
      <c r="EC797" s="4"/>
    </row>
    <row r="798" spans="1:133" ht="12.75" x14ac:dyDescent="0.2">
      <c r="A798" s="11"/>
      <c r="J798" s="10"/>
      <c r="K798" s="4"/>
      <c r="L798" s="4"/>
      <c r="V798" s="4"/>
      <c r="W798" s="4"/>
      <c r="AI798" s="4"/>
      <c r="AJ798" s="4"/>
      <c r="AM798" s="4"/>
      <c r="AN798" s="4"/>
      <c r="AS798" s="4"/>
      <c r="AT798" s="4"/>
      <c r="AY798" s="4"/>
      <c r="AZ798" s="4"/>
      <c r="BE798" s="4"/>
      <c r="BF798" s="4"/>
      <c r="BK798" s="4"/>
      <c r="BL798" s="4"/>
      <c r="BP798" s="4"/>
      <c r="BZ798" s="4"/>
      <c r="CK798" s="4"/>
      <c r="CV798" s="4"/>
      <c r="DG798" s="4"/>
      <c r="DR798" s="4"/>
      <c r="DV798" s="4"/>
      <c r="EC798" s="4"/>
    </row>
    <row r="799" spans="1:133" ht="12.75" x14ac:dyDescent="0.2">
      <c r="A799" s="11"/>
      <c r="J799" s="10"/>
      <c r="K799" s="4"/>
      <c r="L799" s="4"/>
      <c r="V799" s="4"/>
      <c r="W799" s="4"/>
      <c r="AI799" s="4"/>
      <c r="AJ799" s="4"/>
      <c r="AM799" s="4"/>
      <c r="AN799" s="4"/>
      <c r="AS799" s="4"/>
      <c r="AT799" s="4"/>
      <c r="AY799" s="4"/>
      <c r="AZ799" s="4"/>
      <c r="BE799" s="4"/>
      <c r="BF799" s="4"/>
      <c r="BK799" s="4"/>
      <c r="BL799" s="4"/>
      <c r="BP799" s="4"/>
      <c r="BZ799" s="4"/>
      <c r="CK799" s="4"/>
      <c r="CV799" s="4"/>
      <c r="DG799" s="4"/>
      <c r="DR799" s="4"/>
      <c r="DV799" s="4"/>
      <c r="EC799" s="4"/>
    </row>
    <row r="800" spans="1:133" ht="12.75" x14ac:dyDescent="0.2">
      <c r="A800" s="11"/>
      <c r="J800" s="10"/>
      <c r="K800" s="4"/>
      <c r="L800" s="4"/>
      <c r="V800" s="4"/>
      <c r="W800" s="4"/>
      <c r="AI800" s="4"/>
      <c r="AJ800" s="4"/>
      <c r="AM800" s="4"/>
      <c r="AN800" s="4"/>
      <c r="AS800" s="4"/>
      <c r="AT800" s="4"/>
      <c r="AY800" s="4"/>
      <c r="AZ800" s="4"/>
      <c r="BE800" s="4"/>
      <c r="BF800" s="4"/>
      <c r="BK800" s="4"/>
      <c r="BL800" s="4"/>
      <c r="BP800" s="4"/>
      <c r="BZ800" s="4"/>
      <c r="CK800" s="4"/>
      <c r="CV800" s="4"/>
      <c r="DG800" s="4"/>
      <c r="DR800" s="4"/>
      <c r="DV800" s="4"/>
      <c r="EC800" s="4"/>
    </row>
    <row r="801" spans="1:133" ht="12.75" x14ac:dyDescent="0.2">
      <c r="A801" s="11"/>
      <c r="J801" s="10"/>
      <c r="K801" s="4"/>
      <c r="L801" s="4"/>
      <c r="V801" s="4"/>
      <c r="W801" s="4"/>
      <c r="AI801" s="4"/>
      <c r="AJ801" s="4"/>
      <c r="AM801" s="4"/>
      <c r="AN801" s="4"/>
      <c r="AS801" s="4"/>
      <c r="AT801" s="4"/>
      <c r="AY801" s="4"/>
      <c r="AZ801" s="4"/>
      <c r="BE801" s="4"/>
      <c r="BF801" s="4"/>
      <c r="BK801" s="4"/>
      <c r="BL801" s="4"/>
      <c r="BP801" s="4"/>
      <c r="BZ801" s="4"/>
      <c r="CK801" s="4"/>
      <c r="CV801" s="4"/>
      <c r="DG801" s="4"/>
      <c r="DR801" s="4"/>
      <c r="DV801" s="4"/>
      <c r="EC801" s="4"/>
    </row>
    <row r="802" spans="1:133" ht="12.75" x14ac:dyDescent="0.2">
      <c r="A802" s="11"/>
      <c r="J802" s="10"/>
      <c r="K802" s="4"/>
      <c r="L802" s="4"/>
      <c r="V802" s="4"/>
      <c r="W802" s="4"/>
      <c r="AI802" s="4"/>
      <c r="AJ802" s="4"/>
      <c r="AM802" s="4"/>
      <c r="AN802" s="4"/>
      <c r="AS802" s="4"/>
      <c r="AT802" s="4"/>
      <c r="AY802" s="4"/>
      <c r="AZ802" s="4"/>
      <c r="BE802" s="4"/>
      <c r="BF802" s="4"/>
      <c r="BK802" s="4"/>
      <c r="BL802" s="4"/>
      <c r="BP802" s="4"/>
      <c r="BZ802" s="4"/>
      <c r="CK802" s="4"/>
      <c r="CV802" s="4"/>
      <c r="DG802" s="4"/>
      <c r="DR802" s="4"/>
      <c r="DV802" s="4"/>
      <c r="EC802" s="4"/>
    </row>
    <row r="803" spans="1:133" ht="12.75" x14ac:dyDescent="0.2">
      <c r="A803" s="11"/>
      <c r="J803" s="10"/>
      <c r="K803" s="4"/>
      <c r="L803" s="4"/>
      <c r="V803" s="4"/>
      <c r="W803" s="4"/>
      <c r="AI803" s="4"/>
      <c r="AJ803" s="4"/>
      <c r="AM803" s="4"/>
      <c r="AN803" s="4"/>
      <c r="AS803" s="4"/>
      <c r="AT803" s="4"/>
      <c r="AY803" s="4"/>
      <c r="AZ803" s="4"/>
      <c r="BE803" s="4"/>
      <c r="BF803" s="4"/>
      <c r="BK803" s="4"/>
      <c r="BL803" s="4"/>
      <c r="BP803" s="4"/>
      <c r="BZ803" s="4"/>
      <c r="CK803" s="4"/>
      <c r="CV803" s="4"/>
      <c r="DG803" s="4"/>
      <c r="DR803" s="4"/>
      <c r="DV803" s="4"/>
      <c r="EC803" s="4"/>
    </row>
    <row r="804" spans="1:133" ht="12.75" x14ac:dyDescent="0.2">
      <c r="A804" s="11"/>
      <c r="J804" s="10"/>
      <c r="K804" s="4"/>
      <c r="L804" s="4"/>
      <c r="V804" s="4"/>
      <c r="W804" s="4"/>
      <c r="AI804" s="4"/>
      <c r="AJ804" s="4"/>
      <c r="AM804" s="4"/>
      <c r="AN804" s="4"/>
      <c r="AS804" s="4"/>
      <c r="AT804" s="4"/>
      <c r="AY804" s="4"/>
      <c r="AZ804" s="4"/>
      <c r="BE804" s="4"/>
      <c r="BF804" s="4"/>
      <c r="BK804" s="4"/>
      <c r="BL804" s="4"/>
      <c r="BP804" s="4"/>
      <c r="BZ804" s="4"/>
      <c r="CK804" s="4"/>
      <c r="CV804" s="4"/>
      <c r="DG804" s="4"/>
      <c r="DR804" s="4"/>
      <c r="DV804" s="4"/>
      <c r="EC804" s="4"/>
    </row>
    <row r="805" spans="1:133" ht="12.75" x14ac:dyDescent="0.2">
      <c r="A805" s="11"/>
      <c r="J805" s="10"/>
      <c r="K805" s="4"/>
      <c r="L805" s="4"/>
      <c r="V805" s="4"/>
      <c r="W805" s="4"/>
      <c r="AI805" s="4"/>
      <c r="AJ805" s="4"/>
      <c r="AM805" s="4"/>
      <c r="AN805" s="4"/>
      <c r="AS805" s="4"/>
      <c r="AT805" s="4"/>
      <c r="AY805" s="4"/>
      <c r="AZ805" s="4"/>
      <c r="BE805" s="4"/>
      <c r="BF805" s="4"/>
      <c r="BK805" s="4"/>
      <c r="BL805" s="4"/>
      <c r="BP805" s="4"/>
      <c r="BZ805" s="4"/>
      <c r="CK805" s="4"/>
      <c r="CV805" s="4"/>
      <c r="DG805" s="4"/>
      <c r="DR805" s="4"/>
      <c r="DV805" s="4"/>
      <c r="EC805" s="4"/>
    </row>
    <row r="806" spans="1:133" ht="12.75" x14ac:dyDescent="0.2">
      <c r="A806" s="11"/>
      <c r="J806" s="10"/>
      <c r="K806" s="4"/>
      <c r="L806" s="4"/>
      <c r="V806" s="4"/>
      <c r="W806" s="4"/>
      <c r="AI806" s="4"/>
      <c r="AJ806" s="4"/>
      <c r="AM806" s="4"/>
      <c r="AN806" s="4"/>
      <c r="AS806" s="4"/>
      <c r="AT806" s="4"/>
      <c r="AY806" s="4"/>
      <c r="AZ806" s="4"/>
      <c r="BE806" s="4"/>
      <c r="BF806" s="4"/>
      <c r="BK806" s="4"/>
      <c r="BL806" s="4"/>
      <c r="BP806" s="4"/>
      <c r="BZ806" s="4"/>
      <c r="CK806" s="4"/>
      <c r="CV806" s="4"/>
      <c r="DG806" s="4"/>
      <c r="DR806" s="4"/>
      <c r="DV806" s="4"/>
      <c r="EC806" s="4"/>
    </row>
    <row r="807" spans="1:133" ht="12.75" x14ac:dyDescent="0.2">
      <c r="A807" s="11"/>
      <c r="J807" s="10"/>
      <c r="K807" s="4"/>
      <c r="L807" s="4"/>
      <c r="V807" s="4"/>
      <c r="W807" s="4"/>
      <c r="AI807" s="4"/>
      <c r="AJ807" s="4"/>
      <c r="AM807" s="4"/>
      <c r="AN807" s="4"/>
      <c r="AS807" s="4"/>
      <c r="AT807" s="4"/>
      <c r="AY807" s="4"/>
      <c r="AZ807" s="4"/>
      <c r="BE807" s="4"/>
      <c r="BF807" s="4"/>
      <c r="BK807" s="4"/>
      <c r="BL807" s="4"/>
      <c r="BP807" s="4"/>
      <c r="BZ807" s="4"/>
      <c r="CK807" s="4"/>
      <c r="CV807" s="4"/>
      <c r="DG807" s="4"/>
      <c r="DR807" s="4"/>
      <c r="DV807" s="4"/>
      <c r="EC807" s="4"/>
    </row>
    <row r="808" spans="1:133" ht="12.75" x14ac:dyDescent="0.2">
      <c r="A808" s="11"/>
      <c r="J808" s="10"/>
      <c r="K808" s="4"/>
      <c r="L808" s="4"/>
      <c r="V808" s="4"/>
      <c r="W808" s="4"/>
      <c r="AI808" s="4"/>
      <c r="AJ808" s="4"/>
      <c r="AM808" s="4"/>
      <c r="AN808" s="4"/>
      <c r="AS808" s="4"/>
      <c r="AT808" s="4"/>
      <c r="AY808" s="4"/>
      <c r="AZ808" s="4"/>
      <c r="BE808" s="4"/>
      <c r="BF808" s="4"/>
      <c r="BK808" s="4"/>
      <c r="BL808" s="4"/>
      <c r="BP808" s="4"/>
      <c r="BZ808" s="4"/>
      <c r="CK808" s="4"/>
      <c r="CV808" s="4"/>
      <c r="DG808" s="4"/>
      <c r="DR808" s="4"/>
      <c r="DV808" s="4"/>
      <c r="EC808" s="4"/>
    </row>
    <row r="809" spans="1:133" ht="12.75" x14ac:dyDescent="0.2">
      <c r="A809" s="11"/>
      <c r="J809" s="10"/>
      <c r="K809" s="4"/>
      <c r="L809" s="4"/>
      <c r="V809" s="4"/>
      <c r="W809" s="4"/>
      <c r="AI809" s="4"/>
      <c r="AJ809" s="4"/>
      <c r="AM809" s="4"/>
      <c r="AN809" s="4"/>
      <c r="AS809" s="4"/>
      <c r="AT809" s="4"/>
      <c r="AY809" s="4"/>
      <c r="AZ809" s="4"/>
      <c r="BE809" s="4"/>
      <c r="BF809" s="4"/>
      <c r="BK809" s="4"/>
      <c r="BL809" s="4"/>
      <c r="BP809" s="4"/>
      <c r="BZ809" s="4"/>
      <c r="CK809" s="4"/>
      <c r="CV809" s="4"/>
      <c r="DG809" s="4"/>
      <c r="DR809" s="4"/>
      <c r="DV809" s="4"/>
      <c r="EC809" s="4"/>
    </row>
    <row r="810" spans="1:133" ht="12.75" x14ac:dyDescent="0.2">
      <c r="A810" s="11"/>
      <c r="J810" s="10"/>
      <c r="K810" s="4"/>
      <c r="L810" s="4"/>
      <c r="V810" s="4"/>
      <c r="W810" s="4"/>
      <c r="AI810" s="4"/>
      <c r="AJ810" s="4"/>
      <c r="AM810" s="4"/>
      <c r="AN810" s="4"/>
      <c r="AS810" s="4"/>
      <c r="AT810" s="4"/>
      <c r="AY810" s="4"/>
      <c r="AZ810" s="4"/>
      <c r="BE810" s="4"/>
      <c r="BF810" s="4"/>
      <c r="BK810" s="4"/>
      <c r="BL810" s="4"/>
      <c r="BP810" s="4"/>
      <c r="BZ810" s="4"/>
      <c r="CK810" s="4"/>
      <c r="CV810" s="4"/>
      <c r="DG810" s="4"/>
      <c r="DR810" s="4"/>
      <c r="DV810" s="4"/>
      <c r="EC810" s="4"/>
    </row>
    <row r="811" spans="1:133" ht="12.75" x14ac:dyDescent="0.2">
      <c r="A811" s="11"/>
      <c r="J811" s="10"/>
      <c r="K811" s="4"/>
      <c r="L811" s="4"/>
      <c r="V811" s="4"/>
      <c r="W811" s="4"/>
      <c r="AI811" s="4"/>
      <c r="AJ811" s="4"/>
      <c r="AM811" s="4"/>
      <c r="AN811" s="4"/>
      <c r="AS811" s="4"/>
      <c r="AT811" s="4"/>
      <c r="AY811" s="4"/>
      <c r="AZ811" s="4"/>
      <c r="BE811" s="4"/>
      <c r="BF811" s="4"/>
      <c r="BK811" s="4"/>
      <c r="BL811" s="4"/>
      <c r="BP811" s="4"/>
      <c r="BZ811" s="4"/>
      <c r="CK811" s="4"/>
      <c r="CV811" s="4"/>
      <c r="DG811" s="4"/>
      <c r="DR811" s="4"/>
      <c r="DV811" s="4"/>
      <c r="EC811" s="4"/>
    </row>
    <row r="812" spans="1:133" ht="12.75" x14ac:dyDescent="0.2">
      <c r="A812" s="11"/>
      <c r="J812" s="10"/>
      <c r="K812" s="4"/>
      <c r="L812" s="4"/>
      <c r="V812" s="4"/>
      <c r="W812" s="4"/>
      <c r="AI812" s="4"/>
      <c r="AJ812" s="4"/>
      <c r="AM812" s="4"/>
      <c r="AN812" s="4"/>
      <c r="AS812" s="4"/>
      <c r="AT812" s="4"/>
      <c r="AY812" s="4"/>
      <c r="AZ812" s="4"/>
      <c r="BE812" s="4"/>
      <c r="BF812" s="4"/>
      <c r="BK812" s="4"/>
      <c r="BL812" s="4"/>
      <c r="BP812" s="4"/>
      <c r="BZ812" s="4"/>
      <c r="CK812" s="4"/>
      <c r="CV812" s="4"/>
      <c r="DG812" s="4"/>
      <c r="DR812" s="4"/>
      <c r="DV812" s="4"/>
      <c r="EC812" s="4"/>
    </row>
    <row r="813" spans="1:133" ht="12.75" x14ac:dyDescent="0.2">
      <c r="A813" s="11"/>
      <c r="J813" s="10"/>
      <c r="K813" s="4"/>
      <c r="L813" s="4"/>
      <c r="V813" s="4"/>
      <c r="W813" s="4"/>
      <c r="AI813" s="4"/>
      <c r="AJ813" s="4"/>
      <c r="AM813" s="4"/>
      <c r="AN813" s="4"/>
      <c r="AS813" s="4"/>
      <c r="AT813" s="4"/>
      <c r="AY813" s="4"/>
      <c r="AZ813" s="4"/>
      <c r="BE813" s="4"/>
      <c r="BF813" s="4"/>
      <c r="BK813" s="4"/>
      <c r="BL813" s="4"/>
      <c r="BP813" s="4"/>
      <c r="BZ813" s="4"/>
      <c r="CK813" s="4"/>
      <c r="CV813" s="4"/>
      <c r="DG813" s="4"/>
      <c r="DR813" s="4"/>
      <c r="DV813" s="4"/>
      <c r="EC813" s="4"/>
    </row>
    <row r="814" spans="1:133" ht="12.75" x14ac:dyDescent="0.2">
      <c r="A814" s="11"/>
      <c r="J814" s="10"/>
      <c r="K814" s="4"/>
      <c r="L814" s="4"/>
      <c r="V814" s="4"/>
      <c r="W814" s="4"/>
      <c r="AI814" s="4"/>
      <c r="AJ814" s="4"/>
      <c r="AM814" s="4"/>
      <c r="AN814" s="4"/>
      <c r="AS814" s="4"/>
      <c r="AT814" s="4"/>
      <c r="AY814" s="4"/>
      <c r="AZ814" s="4"/>
      <c r="BE814" s="4"/>
      <c r="BF814" s="4"/>
      <c r="BK814" s="4"/>
      <c r="BL814" s="4"/>
      <c r="BP814" s="4"/>
      <c r="BZ814" s="4"/>
      <c r="CK814" s="4"/>
      <c r="CV814" s="4"/>
      <c r="DG814" s="4"/>
      <c r="DR814" s="4"/>
      <c r="DV814" s="4"/>
      <c r="EC814" s="4"/>
    </row>
    <row r="815" spans="1:133" ht="12.75" x14ac:dyDescent="0.2">
      <c r="A815" s="11"/>
      <c r="J815" s="10"/>
      <c r="K815" s="4"/>
      <c r="L815" s="4"/>
      <c r="V815" s="4"/>
      <c r="W815" s="4"/>
      <c r="AI815" s="4"/>
      <c r="AJ815" s="4"/>
      <c r="AM815" s="4"/>
      <c r="AN815" s="4"/>
      <c r="AS815" s="4"/>
      <c r="AT815" s="4"/>
      <c r="AY815" s="4"/>
      <c r="AZ815" s="4"/>
      <c r="BE815" s="4"/>
      <c r="BF815" s="4"/>
      <c r="BK815" s="4"/>
      <c r="BL815" s="4"/>
      <c r="BP815" s="4"/>
      <c r="BZ815" s="4"/>
      <c r="CK815" s="4"/>
      <c r="CV815" s="4"/>
      <c r="DG815" s="4"/>
      <c r="DR815" s="4"/>
      <c r="DV815" s="4"/>
      <c r="EC815" s="4"/>
    </row>
    <row r="816" spans="1:133" ht="12.75" x14ac:dyDescent="0.2">
      <c r="A816" s="11"/>
      <c r="J816" s="10"/>
      <c r="K816" s="4"/>
      <c r="L816" s="4"/>
      <c r="V816" s="4"/>
      <c r="W816" s="4"/>
      <c r="AI816" s="4"/>
      <c r="AJ816" s="4"/>
      <c r="AM816" s="4"/>
      <c r="AN816" s="4"/>
      <c r="AS816" s="4"/>
      <c r="AT816" s="4"/>
      <c r="AY816" s="4"/>
      <c r="AZ816" s="4"/>
      <c r="BE816" s="4"/>
      <c r="BF816" s="4"/>
      <c r="BK816" s="4"/>
      <c r="BL816" s="4"/>
      <c r="BP816" s="4"/>
      <c r="BZ816" s="4"/>
      <c r="CK816" s="4"/>
      <c r="CV816" s="4"/>
      <c r="DG816" s="4"/>
      <c r="DR816" s="4"/>
      <c r="DV816" s="4"/>
      <c r="EC816" s="4"/>
    </row>
    <row r="817" spans="1:133" ht="12.75" x14ac:dyDescent="0.2">
      <c r="A817" s="11"/>
      <c r="J817" s="10"/>
      <c r="K817" s="4"/>
      <c r="L817" s="4"/>
      <c r="V817" s="4"/>
      <c r="W817" s="4"/>
      <c r="AI817" s="4"/>
      <c r="AJ817" s="4"/>
      <c r="AM817" s="4"/>
      <c r="AN817" s="4"/>
      <c r="AS817" s="4"/>
      <c r="AT817" s="4"/>
      <c r="AY817" s="4"/>
      <c r="AZ817" s="4"/>
      <c r="BE817" s="4"/>
      <c r="BF817" s="4"/>
      <c r="BK817" s="4"/>
      <c r="BL817" s="4"/>
      <c r="BP817" s="4"/>
      <c r="BZ817" s="4"/>
      <c r="CK817" s="4"/>
      <c r="CV817" s="4"/>
      <c r="DG817" s="4"/>
      <c r="DR817" s="4"/>
      <c r="DV817" s="4"/>
      <c r="EC817" s="4"/>
    </row>
    <row r="818" spans="1:133" ht="12.75" x14ac:dyDescent="0.2">
      <c r="A818" s="11"/>
      <c r="J818" s="10"/>
      <c r="K818" s="4"/>
      <c r="L818" s="4"/>
      <c r="V818" s="4"/>
      <c r="W818" s="4"/>
      <c r="AI818" s="4"/>
      <c r="AJ818" s="4"/>
      <c r="AM818" s="4"/>
      <c r="AN818" s="4"/>
      <c r="AS818" s="4"/>
      <c r="AT818" s="4"/>
      <c r="AY818" s="4"/>
      <c r="AZ818" s="4"/>
      <c r="BE818" s="4"/>
      <c r="BF818" s="4"/>
      <c r="BK818" s="4"/>
      <c r="BL818" s="4"/>
      <c r="BP818" s="4"/>
      <c r="BZ818" s="4"/>
      <c r="CK818" s="4"/>
      <c r="CV818" s="4"/>
      <c r="DG818" s="4"/>
      <c r="DR818" s="4"/>
      <c r="DV818" s="4"/>
      <c r="EC818" s="4"/>
    </row>
    <row r="819" spans="1:133" ht="12.75" x14ac:dyDescent="0.2">
      <c r="A819" s="11"/>
      <c r="J819" s="10"/>
      <c r="K819" s="4"/>
      <c r="L819" s="4"/>
      <c r="V819" s="4"/>
      <c r="W819" s="4"/>
      <c r="AI819" s="4"/>
      <c r="AJ819" s="4"/>
      <c r="AM819" s="4"/>
      <c r="AN819" s="4"/>
      <c r="AS819" s="4"/>
      <c r="AT819" s="4"/>
      <c r="AY819" s="4"/>
      <c r="AZ819" s="4"/>
      <c r="BE819" s="4"/>
      <c r="BF819" s="4"/>
      <c r="BK819" s="4"/>
      <c r="BL819" s="4"/>
      <c r="BP819" s="4"/>
      <c r="BZ819" s="4"/>
      <c r="CK819" s="4"/>
      <c r="CV819" s="4"/>
      <c r="DG819" s="4"/>
      <c r="DR819" s="4"/>
      <c r="DV819" s="4"/>
      <c r="EC819" s="4"/>
    </row>
    <row r="820" spans="1:133" ht="12.75" x14ac:dyDescent="0.2">
      <c r="A820" s="11"/>
      <c r="J820" s="10"/>
      <c r="K820" s="4"/>
      <c r="L820" s="4"/>
      <c r="V820" s="4"/>
      <c r="W820" s="4"/>
      <c r="AI820" s="4"/>
      <c r="AJ820" s="4"/>
      <c r="AM820" s="4"/>
      <c r="AN820" s="4"/>
      <c r="AS820" s="4"/>
      <c r="AT820" s="4"/>
      <c r="AY820" s="4"/>
      <c r="AZ820" s="4"/>
      <c r="BE820" s="4"/>
      <c r="BF820" s="4"/>
      <c r="BK820" s="4"/>
      <c r="BL820" s="4"/>
      <c r="BP820" s="4"/>
      <c r="BZ820" s="4"/>
      <c r="CK820" s="4"/>
      <c r="CV820" s="4"/>
      <c r="DG820" s="4"/>
      <c r="DR820" s="4"/>
      <c r="DV820" s="4"/>
      <c r="EC820" s="4"/>
    </row>
    <row r="821" spans="1:133" ht="12.75" x14ac:dyDescent="0.2">
      <c r="A821" s="11"/>
      <c r="J821" s="10"/>
      <c r="K821" s="4"/>
      <c r="L821" s="4"/>
      <c r="V821" s="4"/>
      <c r="W821" s="4"/>
      <c r="AI821" s="4"/>
      <c r="AJ821" s="4"/>
      <c r="AM821" s="4"/>
      <c r="AN821" s="4"/>
      <c r="AS821" s="4"/>
      <c r="AT821" s="4"/>
      <c r="AY821" s="4"/>
      <c r="AZ821" s="4"/>
      <c r="BE821" s="4"/>
      <c r="BF821" s="4"/>
      <c r="BK821" s="4"/>
      <c r="BL821" s="4"/>
      <c r="BP821" s="4"/>
      <c r="BZ821" s="4"/>
      <c r="CK821" s="4"/>
      <c r="CV821" s="4"/>
      <c r="DG821" s="4"/>
      <c r="DR821" s="4"/>
      <c r="DV821" s="4"/>
      <c r="EC821" s="4"/>
    </row>
    <row r="822" spans="1:133" ht="12.75" x14ac:dyDescent="0.2">
      <c r="A822" s="11"/>
      <c r="J822" s="10"/>
      <c r="K822" s="4"/>
      <c r="L822" s="4"/>
      <c r="V822" s="4"/>
      <c r="W822" s="4"/>
      <c r="AI822" s="4"/>
      <c r="AJ822" s="4"/>
      <c r="AM822" s="4"/>
      <c r="AN822" s="4"/>
      <c r="AS822" s="4"/>
      <c r="AT822" s="4"/>
      <c r="AY822" s="4"/>
      <c r="AZ822" s="4"/>
      <c r="BE822" s="4"/>
      <c r="BF822" s="4"/>
      <c r="BK822" s="4"/>
      <c r="BL822" s="4"/>
      <c r="BP822" s="4"/>
      <c r="BZ822" s="4"/>
      <c r="CK822" s="4"/>
      <c r="CV822" s="4"/>
      <c r="DG822" s="4"/>
      <c r="DR822" s="4"/>
      <c r="DV822" s="4"/>
      <c r="EC822" s="4"/>
    </row>
    <row r="823" spans="1:133" ht="12.75" x14ac:dyDescent="0.2">
      <c r="A823" s="11"/>
      <c r="J823" s="10"/>
      <c r="K823" s="4"/>
      <c r="L823" s="4"/>
      <c r="V823" s="4"/>
      <c r="W823" s="4"/>
      <c r="AI823" s="4"/>
      <c r="AJ823" s="4"/>
      <c r="AM823" s="4"/>
      <c r="AN823" s="4"/>
      <c r="AS823" s="4"/>
      <c r="AT823" s="4"/>
      <c r="AY823" s="4"/>
      <c r="AZ823" s="4"/>
      <c r="BE823" s="4"/>
      <c r="BF823" s="4"/>
      <c r="BK823" s="4"/>
      <c r="BL823" s="4"/>
      <c r="BP823" s="4"/>
      <c r="BZ823" s="4"/>
      <c r="CK823" s="4"/>
      <c r="CV823" s="4"/>
      <c r="DG823" s="4"/>
      <c r="DR823" s="4"/>
      <c r="DV823" s="4"/>
      <c r="EC823" s="4"/>
    </row>
    <row r="824" spans="1:133" ht="12.75" x14ac:dyDescent="0.2">
      <c r="A824" s="11"/>
      <c r="J824" s="10"/>
      <c r="K824" s="4"/>
      <c r="L824" s="4"/>
      <c r="V824" s="4"/>
      <c r="W824" s="4"/>
      <c r="AI824" s="4"/>
      <c r="AJ824" s="4"/>
      <c r="AM824" s="4"/>
      <c r="AN824" s="4"/>
      <c r="AS824" s="4"/>
      <c r="AT824" s="4"/>
      <c r="AY824" s="4"/>
      <c r="AZ824" s="4"/>
      <c r="BE824" s="4"/>
      <c r="BF824" s="4"/>
      <c r="BK824" s="4"/>
      <c r="BL824" s="4"/>
      <c r="BP824" s="4"/>
      <c r="BZ824" s="4"/>
      <c r="CK824" s="4"/>
      <c r="CV824" s="4"/>
      <c r="DG824" s="4"/>
      <c r="DR824" s="4"/>
      <c r="DV824" s="4"/>
      <c r="EC824" s="4"/>
    </row>
    <row r="825" spans="1:133" ht="12.75" x14ac:dyDescent="0.2">
      <c r="A825" s="11"/>
      <c r="J825" s="10"/>
      <c r="K825" s="4"/>
      <c r="L825" s="4"/>
      <c r="V825" s="4"/>
      <c r="W825" s="4"/>
      <c r="AI825" s="4"/>
      <c r="AJ825" s="4"/>
      <c r="AM825" s="4"/>
      <c r="AN825" s="4"/>
      <c r="AS825" s="4"/>
      <c r="AT825" s="4"/>
      <c r="AY825" s="4"/>
      <c r="AZ825" s="4"/>
      <c r="BE825" s="4"/>
      <c r="BF825" s="4"/>
      <c r="BK825" s="4"/>
      <c r="BL825" s="4"/>
      <c r="BP825" s="4"/>
      <c r="BZ825" s="4"/>
      <c r="CK825" s="4"/>
      <c r="CV825" s="4"/>
      <c r="DG825" s="4"/>
      <c r="DR825" s="4"/>
      <c r="DV825" s="4"/>
      <c r="EC825" s="4"/>
    </row>
    <row r="826" spans="1:133" ht="12.75" x14ac:dyDescent="0.2">
      <c r="A826" s="11"/>
      <c r="J826" s="10"/>
      <c r="K826" s="4"/>
      <c r="L826" s="4"/>
      <c r="V826" s="4"/>
      <c r="W826" s="4"/>
      <c r="AI826" s="4"/>
      <c r="AJ826" s="4"/>
      <c r="AM826" s="4"/>
      <c r="AN826" s="4"/>
      <c r="AS826" s="4"/>
      <c r="AT826" s="4"/>
      <c r="AY826" s="4"/>
      <c r="AZ826" s="4"/>
      <c r="BE826" s="4"/>
      <c r="BF826" s="4"/>
      <c r="BK826" s="4"/>
      <c r="BL826" s="4"/>
      <c r="BP826" s="4"/>
      <c r="BZ826" s="4"/>
      <c r="CK826" s="4"/>
      <c r="CV826" s="4"/>
      <c r="DG826" s="4"/>
      <c r="DR826" s="4"/>
      <c r="DV826" s="4"/>
      <c r="EC826" s="4"/>
    </row>
    <row r="827" spans="1:133" ht="12.75" x14ac:dyDescent="0.2">
      <c r="A827" s="11"/>
      <c r="J827" s="10"/>
      <c r="K827" s="4"/>
      <c r="L827" s="4"/>
      <c r="V827" s="4"/>
      <c r="W827" s="4"/>
      <c r="AI827" s="4"/>
      <c r="AJ827" s="4"/>
      <c r="AM827" s="4"/>
      <c r="AN827" s="4"/>
      <c r="AS827" s="4"/>
      <c r="AT827" s="4"/>
      <c r="AY827" s="4"/>
      <c r="AZ827" s="4"/>
      <c r="BE827" s="4"/>
      <c r="BF827" s="4"/>
      <c r="BK827" s="4"/>
      <c r="BL827" s="4"/>
      <c r="BP827" s="4"/>
      <c r="BZ827" s="4"/>
      <c r="CK827" s="4"/>
      <c r="CV827" s="4"/>
      <c r="DG827" s="4"/>
      <c r="DR827" s="4"/>
      <c r="DV827" s="4"/>
      <c r="EC827" s="4"/>
    </row>
    <row r="828" spans="1:133" ht="12.75" x14ac:dyDescent="0.2">
      <c r="A828" s="11"/>
      <c r="J828" s="10"/>
      <c r="K828" s="4"/>
      <c r="L828" s="4"/>
      <c r="V828" s="4"/>
      <c r="W828" s="4"/>
      <c r="AI828" s="4"/>
      <c r="AJ828" s="4"/>
      <c r="AM828" s="4"/>
      <c r="AN828" s="4"/>
      <c r="AS828" s="4"/>
      <c r="AT828" s="4"/>
      <c r="AY828" s="4"/>
      <c r="AZ828" s="4"/>
      <c r="BE828" s="4"/>
      <c r="BF828" s="4"/>
      <c r="BK828" s="4"/>
      <c r="BL828" s="4"/>
      <c r="BP828" s="4"/>
      <c r="BZ828" s="4"/>
      <c r="CK828" s="4"/>
      <c r="CV828" s="4"/>
      <c r="DG828" s="4"/>
      <c r="DR828" s="4"/>
      <c r="DV828" s="4"/>
      <c r="EC828" s="4"/>
    </row>
    <row r="829" spans="1:133" ht="12.75" x14ac:dyDescent="0.2">
      <c r="A829" s="11"/>
      <c r="J829" s="10"/>
      <c r="K829" s="4"/>
      <c r="L829" s="4"/>
      <c r="V829" s="4"/>
      <c r="W829" s="4"/>
      <c r="AI829" s="4"/>
      <c r="AJ829" s="4"/>
      <c r="AM829" s="4"/>
      <c r="AN829" s="4"/>
      <c r="AS829" s="4"/>
      <c r="AT829" s="4"/>
      <c r="AY829" s="4"/>
      <c r="AZ829" s="4"/>
      <c r="BE829" s="4"/>
      <c r="BF829" s="4"/>
      <c r="BK829" s="4"/>
      <c r="BL829" s="4"/>
      <c r="BP829" s="4"/>
      <c r="BZ829" s="4"/>
      <c r="CK829" s="4"/>
      <c r="CV829" s="4"/>
      <c r="DG829" s="4"/>
      <c r="DR829" s="4"/>
      <c r="DV829" s="4"/>
      <c r="EC829" s="4"/>
    </row>
    <row r="830" spans="1:133" ht="12.75" x14ac:dyDescent="0.2">
      <c r="A830" s="11"/>
      <c r="J830" s="10"/>
      <c r="K830" s="4"/>
      <c r="L830" s="4"/>
      <c r="V830" s="4"/>
      <c r="W830" s="4"/>
      <c r="AI830" s="4"/>
      <c r="AJ830" s="4"/>
      <c r="AM830" s="4"/>
      <c r="AN830" s="4"/>
      <c r="AS830" s="4"/>
      <c r="AT830" s="4"/>
      <c r="AY830" s="4"/>
      <c r="AZ830" s="4"/>
      <c r="BE830" s="4"/>
      <c r="BF830" s="4"/>
      <c r="BK830" s="4"/>
      <c r="BL830" s="4"/>
      <c r="BP830" s="4"/>
      <c r="BZ830" s="4"/>
      <c r="CK830" s="4"/>
      <c r="CV830" s="4"/>
      <c r="DG830" s="4"/>
      <c r="DR830" s="4"/>
      <c r="DV830" s="4"/>
      <c r="EC830" s="4"/>
    </row>
    <row r="831" spans="1:133" ht="12.75" x14ac:dyDescent="0.2">
      <c r="A831" s="11"/>
      <c r="J831" s="10"/>
      <c r="K831" s="4"/>
      <c r="L831" s="4"/>
      <c r="V831" s="4"/>
      <c r="W831" s="4"/>
      <c r="AI831" s="4"/>
      <c r="AJ831" s="4"/>
      <c r="AM831" s="4"/>
      <c r="AN831" s="4"/>
      <c r="AS831" s="4"/>
      <c r="AT831" s="4"/>
      <c r="AY831" s="4"/>
      <c r="AZ831" s="4"/>
      <c r="BE831" s="4"/>
      <c r="BF831" s="4"/>
      <c r="BK831" s="4"/>
      <c r="BL831" s="4"/>
      <c r="BP831" s="4"/>
      <c r="BZ831" s="4"/>
      <c r="CK831" s="4"/>
      <c r="CV831" s="4"/>
      <c r="DG831" s="4"/>
      <c r="DR831" s="4"/>
      <c r="DV831" s="4"/>
      <c r="EC831" s="4"/>
    </row>
    <row r="832" spans="1:133" ht="12.75" x14ac:dyDescent="0.2">
      <c r="A832" s="11"/>
      <c r="J832" s="10"/>
      <c r="K832" s="4"/>
      <c r="L832" s="4"/>
      <c r="V832" s="4"/>
      <c r="W832" s="4"/>
      <c r="AI832" s="4"/>
      <c r="AJ832" s="4"/>
      <c r="AM832" s="4"/>
      <c r="AN832" s="4"/>
      <c r="AS832" s="4"/>
      <c r="AT832" s="4"/>
      <c r="AY832" s="4"/>
      <c r="AZ832" s="4"/>
      <c r="BE832" s="4"/>
      <c r="BF832" s="4"/>
      <c r="BK832" s="4"/>
      <c r="BL832" s="4"/>
      <c r="BP832" s="4"/>
      <c r="BZ832" s="4"/>
      <c r="CK832" s="4"/>
      <c r="CV832" s="4"/>
      <c r="DG832" s="4"/>
      <c r="DR832" s="4"/>
      <c r="DV832" s="4"/>
      <c r="EC832" s="4"/>
    </row>
    <row r="833" spans="1:133" ht="12.75" x14ac:dyDescent="0.2">
      <c r="A833" s="11"/>
      <c r="J833" s="10"/>
      <c r="K833" s="4"/>
      <c r="L833" s="4"/>
      <c r="V833" s="4"/>
      <c r="W833" s="4"/>
      <c r="AI833" s="4"/>
      <c r="AJ833" s="4"/>
      <c r="AM833" s="4"/>
      <c r="AN833" s="4"/>
      <c r="AS833" s="4"/>
      <c r="AT833" s="4"/>
      <c r="AY833" s="4"/>
      <c r="AZ833" s="4"/>
      <c r="BE833" s="4"/>
      <c r="BF833" s="4"/>
      <c r="BK833" s="4"/>
      <c r="BL833" s="4"/>
      <c r="BP833" s="4"/>
      <c r="BZ833" s="4"/>
      <c r="CK833" s="4"/>
      <c r="CV833" s="4"/>
      <c r="DG833" s="4"/>
      <c r="DR833" s="4"/>
      <c r="DV833" s="4"/>
      <c r="EC833" s="4"/>
    </row>
    <row r="834" spans="1:133" ht="12.75" x14ac:dyDescent="0.2">
      <c r="A834" s="11"/>
      <c r="J834" s="10"/>
      <c r="K834" s="4"/>
      <c r="L834" s="4"/>
      <c r="V834" s="4"/>
      <c r="W834" s="4"/>
      <c r="AI834" s="4"/>
      <c r="AJ834" s="4"/>
      <c r="AM834" s="4"/>
      <c r="AN834" s="4"/>
      <c r="AS834" s="4"/>
      <c r="AT834" s="4"/>
      <c r="AY834" s="4"/>
      <c r="AZ834" s="4"/>
      <c r="BE834" s="4"/>
      <c r="BF834" s="4"/>
      <c r="BK834" s="4"/>
      <c r="BL834" s="4"/>
      <c r="BP834" s="4"/>
      <c r="BZ834" s="4"/>
      <c r="CK834" s="4"/>
      <c r="CV834" s="4"/>
      <c r="DG834" s="4"/>
      <c r="DR834" s="4"/>
      <c r="DV834" s="4"/>
      <c r="EC834" s="4"/>
    </row>
    <row r="835" spans="1:133" ht="12.75" x14ac:dyDescent="0.2">
      <c r="A835" s="11"/>
      <c r="J835" s="10"/>
      <c r="K835" s="4"/>
      <c r="L835" s="4"/>
      <c r="V835" s="4"/>
      <c r="W835" s="4"/>
      <c r="AI835" s="4"/>
      <c r="AJ835" s="4"/>
      <c r="AM835" s="4"/>
      <c r="AN835" s="4"/>
      <c r="AS835" s="4"/>
      <c r="AT835" s="4"/>
      <c r="AY835" s="4"/>
      <c r="AZ835" s="4"/>
      <c r="BE835" s="4"/>
      <c r="BF835" s="4"/>
      <c r="BK835" s="4"/>
      <c r="BL835" s="4"/>
      <c r="BP835" s="4"/>
      <c r="BZ835" s="4"/>
      <c r="CK835" s="4"/>
      <c r="CV835" s="4"/>
      <c r="DG835" s="4"/>
      <c r="DR835" s="4"/>
      <c r="DV835" s="4"/>
      <c r="EC835" s="4"/>
    </row>
    <row r="836" spans="1:133" ht="12.75" x14ac:dyDescent="0.2">
      <c r="A836" s="11"/>
      <c r="J836" s="10"/>
      <c r="K836" s="4"/>
      <c r="L836" s="4"/>
      <c r="V836" s="4"/>
      <c r="W836" s="4"/>
      <c r="AI836" s="4"/>
      <c r="AJ836" s="4"/>
      <c r="AM836" s="4"/>
      <c r="AN836" s="4"/>
      <c r="AS836" s="4"/>
      <c r="AT836" s="4"/>
      <c r="AY836" s="4"/>
      <c r="AZ836" s="4"/>
      <c r="BE836" s="4"/>
      <c r="BF836" s="4"/>
      <c r="BK836" s="4"/>
      <c r="BL836" s="4"/>
      <c r="BP836" s="4"/>
      <c r="BZ836" s="4"/>
      <c r="CK836" s="4"/>
      <c r="CV836" s="4"/>
      <c r="DG836" s="4"/>
      <c r="DR836" s="4"/>
      <c r="DV836" s="4"/>
      <c r="EC836" s="4"/>
    </row>
    <row r="837" spans="1:133" ht="12.75" x14ac:dyDescent="0.2">
      <c r="A837" s="11"/>
      <c r="J837" s="10"/>
      <c r="K837" s="4"/>
      <c r="L837" s="4"/>
      <c r="V837" s="4"/>
      <c r="W837" s="4"/>
      <c r="AI837" s="4"/>
      <c r="AJ837" s="4"/>
      <c r="AM837" s="4"/>
      <c r="AN837" s="4"/>
      <c r="AS837" s="4"/>
      <c r="AT837" s="4"/>
      <c r="AY837" s="4"/>
      <c r="AZ837" s="4"/>
      <c r="BE837" s="4"/>
      <c r="BF837" s="4"/>
      <c r="BK837" s="4"/>
      <c r="BL837" s="4"/>
      <c r="BP837" s="4"/>
      <c r="BZ837" s="4"/>
      <c r="CK837" s="4"/>
      <c r="CV837" s="4"/>
      <c r="DG837" s="4"/>
      <c r="DR837" s="4"/>
      <c r="DV837" s="4"/>
      <c r="EC837" s="4"/>
    </row>
    <row r="838" spans="1:133" ht="12.75" x14ac:dyDescent="0.2">
      <c r="A838" s="11"/>
      <c r="J838" s="10"/>
      <c r="K838" s="4"/>
      <c r="L838" s="4"/>
      <c r="V838" s="4"/>
      <c r="W838" s="4"/>
      <c r="AI838" s="4"/>
      <c r="AJ838" s="4"/>
      <c r="AM838" s="4"/>
      <c r="AN838" s="4"/>
      <c r="AS838" s="4"/>
      <c r="AT838" s="4"/>
      <c r="AY838" s="4"/>
      <c r="AZ838" s="4"/>
      <c r="BE838" s="4"/>
      <c r="BF838" s="4"/>
      <c r="BK838" s="4"/>
      <c r="BL838" s="4"/>
      <c r="BP838" s="4"/>
      <c r="BZ838" s="4"/>
      <c r="CK838" s="4"/>
      <c r="CV838" s="4"/>
      <c r="DG838" s="4"/>
      <c r="DR838" s="4"/>
      <c r="DV838" s="4"/>
      <c r="EC838" s="4"/>
    </row>
    <row r="839" spans="1:133" ht="12.75" x14ac:dyDescent="0.2">
      <c r="A839" s="11"/>
      <c r="J839" s="10"/>
      <c r="K839" s="4"/>
      <c r="L839" s="4"/>
      <c r="V839" s="4"/>
      <c r="W839" s="4"/>
      <c r="AI839" s="4"/>
      <c r="AJ839" s="4"/>
      <c r="AM839" s="4"/>
      <c r="AN839" s="4"/>
      <c r="AS839" s="4"/>
      <c r="AT839" s="4"/>
      <c r="AY839" s="4"/>
      <c r="AZ839" s="4"/>
      <c r="BE839" s="4"/>
      <c r="BF839" s="4"/>
      <c r="BK839" s="4"/>
      <c r="BL839" s="4"/>
      <c r="BP839" s="4"/>
      <c r="BZ839" s="4"/>
      <c r="CK839" s="4"/>
      <c r="CV839" s="4"/>
      <c r="DG839" s="4"/>
      <c r="DR839" s="4"/>
      <c r="DV839" s="4"/>
      <c r="EC839" s="4"/>
    </row>
    <row r="840" spans="1:133" ht="12.75" x14ac:dyDescent="0.2">
      <c r="A840" s="11"/>
      <c r="J840" s="10"/>
      <c r="K840" s="4"/>
      <c r="L840" s="4"/>
      <c r="V840" s="4"/>
      <c r="W840" s="4"/>
      <c r="AI840" s="4"/>
      <c r="AJ840" s="4"/>
      <c r="AM840" s="4"/>
      <c r="AN840" s="4"/>
      <c r="AS840" s="4"/>
      <c r="AT840" s="4"/>
      <c r="AY840" s="4"/>
      <c r="AZ840" s="4"/>
      <c r="BE840" s="4"/>
      <c r="BF840" s="4"/>
      <c r="BK840" s="4"/>
      <c r="BL840" s="4"/>
      <c r="BP840" s="4"/>
      <c r="BZ840" s="4"/>
      <c r="CK840" s="4"/>
      <c r="CV840" s="4"/>
      <c r="DG840" s="4"/>
      <c r="DR840" s="4"/>
      <c r="DV840" s="4"/>
      <c r="EC840" s="4"/>
    </row>
    <row r="841" spans="1:133" ht="12.75" x14ac:dyDescent="0.2">
      <c r="A841" s="11"/>
      <c r="J841" s="10"/>
      <c r="K841" s="4"/>
      <c r="L841" s="4"/>
      <c r="V841" s="4"/>
      <c r="W841" s="4"/>
      <c r="AI841" s="4"/>
      <c r="AJ841" s="4"/>
      <c r="AM841" s="4"/>
      <c r="AN841" s="4"/>
      <c r="AS841" s="4"/>
      <c r="AT841" s="4"/>
      <c r="AY841" s="4"/>
      <c r="AZ841" s="4"/>
      <c r="BE841" s="4"/>
      <c r="BF841" s="4"/>
      <c r="BK841" s="4"/>
      <c r="BL841" s="4"/>
      <c r="BP841" s="4"/>
      <c r="BZ841" s="4"/>
      <c r="CK841" s="4"/>
      <c r="CV841" s="4"/>
      <c r="DG841" s="4"/>
      <c r="DR841" s="4"/>
      <c r="DV841" s="4"/>
      <c r="EC841" s="4"/>
    </row>
    <row r="842" spans="1:133" ht="12.75" x14ac:dyDescent="0.2">
      <c r="A842" s="11"/>
      <c r="J842" s="10"/>
      <c r="K842" s="4"/>
      <c r="L842" s="4"/>
      <c r="V842" s="4"/>
      <c r="W842" s="4"/>
      <c r="AI842" s="4"/>
      <c r="AJ842" s="4"/>
      <c r="AM842" s="4"/>
      <c r="AN842" s="4"/>
      <c r="AS842" s="4"/>
      <c r="AT842" s="4"/>
      <c r="AY842" s="4"/>
      <c r="AZ842" s="4"/>
      <c r="BE842" s="4"/>
      <c r="BF842" s="4"/>
      <c r="BK842" s="4"/>
      <c r="BL842" s="4"/>
      <c r="BP842" s="4"/>
      <c r="BZ842" s="4"/>
      <c r="CK842" s="4"/>
      <c r="CV842" s="4"/>
      <c r="DG842" s="4"/>
      <c r="DR842" s="4"/>
      <c r="DV842" s="4"/>
      <c r="EC842" s="4"/>
    </row>
    <row r="843" spans="1:133" ht="12.75" x14ac:dyDescent="0.2">
      <c r="A843" s="11"/>
      <c r="J843" s="10"/>
      <c r="K843" s="4"/>
      <c r="L843" s="4"/>
      <c r="V843" s="4"/>
      <c r="W843" s="4"/>
      <c r="AI843" s="4"/>
      <c r="AJ843" s="4"/>
      <c r="AM843" s="4"/>
      <c r="AN843" s="4"/>
      <c r="AS843" s="4"/>
      <c r="AT843" s="4"/>
      <c r="AY843" s="4"/>
      <c r="AZ843" s="4"/>
      <c r="BE843" s="4"/>
      <c r="BF843" s="4"/>
      <c r="BK843" s="4"/>
      <c r="BL843" s="4"/>
      <c r="BP843" s="4"/>
      <c r="BZ843" s="4"/>
      <c r="CK843" s="4"/>
      <c r="CV843" s="4"/>
      <c r="DG843" s="4"/>
      <c r="DR843" s="4"/>
      <c r="DV843" s="4"/>
      <c r="EC843" s="4"/>
    </row>
    <row r="844" spans="1:133" ht="12.75" x14ac:dyDescent="0.2">
      <c r="A844" s="11"/>
      <c r="J844" s="10"/>
      <c r="K844" s="4"/>
      <c r="L844" s="4"/>
      <c r="V844" s="4"/>
      <c r="W844" s="4"/>
      <c r="AI844" s="4"/>
      <c r="AJ844" s="4"/>
      <c r="AM844" s="4"/>
      <c r="AN844" s="4"/>
      <c r="AS844" s="4"/>
      <c r="AT844" s="4"/>
      <c r="AY844" s="4"/>
      <c r="AZ844" s="4"/>
      <c r="BE844" s="4"/>
      <c r="BF844" s="4"/>
      <c r="BK844" s="4"/>
      <c r="BL844" s="4"/>
      <c r="BP844" s="4"/>
      <c r="BZ844" s="4"/>
      <c r="CK844" s="4"/>
      <c r="CV844" s="4"/>
      <c r="DG844" s="4"/>
      <c r="DR844" s="4"/>
      <c r="DV844" s="4"/>
      <c r="EC844" s="4"/>
    </row>
    <row r="845" spans="1:133" ht="12.75" x14ac:dyDescent="0.2">
      <c r="A845" s="11"/>
      <c r="J845" s="10"/>
      <c r="K845" s="4"/>
      <c r="L845" s="4"/>
      <c r="V845" s="4"/>
      <c r="W845" s="4"/>
      <c r="AI845" s="4"/>
      <c r="AJ845" s="4"/>
      <c r="AM845" s="4"/>
      <c r="AN845" s="4"/>
      <c r="AS845" s="4"/>
      <c r="AT845" s="4"/>
      <c r="AY845" s="4"/>
      <c r="AZ845" s="4"/>
      <c r="BE845" s="4"/>
      <c r="BF845" s="4"/>
      <c r="BK845" s="4"/>
      <c r="BL845" s="4"/>
      <c r="BP845" s="4"/>
      <c r="BZ845" s="4"/>
      <c r="CK845" s="4"/>
      <c r="CV845" s="4"/>
      <c r="DG845" s="4"/>
      <c r="DR845" s="4"/>
      <c r="DV845" s="4"/>
      <c r="EC845" s="4"/>
    </row>
    <row r="846" spans="1:133" ht="12.75" x14ac:dyDescent="0.2">
      <c r="A846" s="11"/>
      <c r="J846" s="10"/>
      <c r="K846" s="4"/>
      <c r="L846" s="4"/>
      <c r="V846" s="4"/>
      <c r="W846" s="4"/>
      <c r="AI846" s="4"/>
      <c r="AJ846" s="4"/>
      <c r="AM846" s="4"/>
      <c r="AN846" s="4"/>
      <c r="AS846" s="4"/>
      <c r="AT846" s="4"/>
      <c r="AY846" s="4"/>
      <c r="AZ846" s="4"/>
      <c r="BE846" s="4"/>
      <c r="BF846" s="4"/>
      <c r="BK846" s="4"/>
      <c r="BL846" s="4"/>
      <c r="BP846" s="4"/>
      <c r="BZ846" s="4"/>
      <c r="CK846" s="4"/>
      <c r="CV846" s="4"/>
      <c r="DG846" s="4"/>
      <c r="DR846" s="4"/>
      <c r="DV846" s="4"/>
      <c r="EC846" s="4"/>
    </row>
    <row r="847" spans="1:133" ht="12.75" x14ac:dyDescent="0.2">
      <c r="A847" s="11"/>
      <c r="J847" s="10"/>
      <c r="K847" s="4"/>
      <c r="L847" s="4"/>
      <c r="V847" s="4"/>
      <c r="W847" s="4"/>
      <c r="AI847" s="4"/>
      <c r="AJ847" s="4"/>
      <c r="AM847" s="4"/>
      <c r="AN847" s="4"/>
      <c r="AS847" s="4"/>
      <c r="AT847" s="4"/>
      <c r="AY847" s="4"/>
      <c r="AZ847" s="4"/>
      <c r="BE847" s="4"/>
      <c r="BF847" s="4"/>
      <c r="BK847" s="4"/>
      <c r="BL847" s="4"/>
      <c r="BP847" s="4"/>
      <c r="BZ847" s="4"/>
      <c r="CK847" s="4"/>
      <c r="CV847" s="4"/>
      <c r="DG847" s="4"/>
      <c r="DR847" s="4"/>
      <c r="DV847" s="4"/>
      <c r="EC847" s="4"/>
    </row>
    <row r="848" spans="1:133" ht="12.75" x14ac:dyDescent="0.2">
      <c r="A848" s="11"/>
      <c r="J848" s="10"/>
      <c r="K848" s="4"/>
      <c r="L848" s="4"/>
      <c r="V848" s="4"/>
      <c r="W848" s="4"/>
      <c r="AI848" s="4"/>
      <c r="AJ848" s="4"/>
      <c r="AM848" s="4"/>
      <c r="AN848" s="4"/>
      <c r="AS848" s="4"/>
      <c r="AT848" s="4"/>
      <c r="AY848" s="4"/>
      <c r="AZ848" s="4"/>
      <c r="BE848" s="4"/>
      <c r="BF848" s="4"/>
      <c r="BK848" s="4"/>
      <c r="BL848" s="4"/>
      <c r="BP848" s="4"/>
      <c r="BZ848" s="4"/>
      <c r="CK848" s="4"/>
      <c r="CV848" s="4"/>
      <c r="DG848" s="4"/>
      <c r="DR848" s="4"/>
      <c r="DV848" s="4"/>
      <c r="EC848" s="4"/>
    </row>
    <row r="849" spans="1:133" ht="12.75" x14ac:dyDescent="0.2">
      <c r="A849" s="11"/>
      <c r="J849" s="10"/>
      <c r="K849" s="4"/>
      <c r="L849" s="4"/>
      <c r="V849" s="4"/>
      <c r="W849" s="4"/>
      <c r="AI849" s="4"/>
      <c r="AJ849" s="4"/>
      <c r="AM849" s="4"/>
      <c r="AN849" s="4"/>
      <c r="AS849" s="4"/>
      <c r="AT849" s="4"/>
      <c r="AY849" s="4"/>
      <c r="AZ849" s="4"/>
      <c r="BE849" s="4"/>
      <c r="BF849" s="4"/>
      <c r="BK849" s="4"/>
      <c r="BL849" s="4"/>
      <c r="BP849" s="4"/>
      <c r="BZ849" s="4"/>
      <c r="CK849" s="4"/>
      <c r="CV849" s="4"/>
      <c r="DG849" s="4"/>
      <c r="DR849" s="4"/>
      <c r="DV849" s="4"/>
      <c r="EC849" s="4"/>
    </row>
    <row r="850" spans="1:133" ht="12.75" x14ac:dyDescent="0.2">
      <c r="A850" s="11"/>
      <c r="J850" s="10"/>
      <c r="K850" s="4"/>
      <c r="L850" s="4"/>
      <c r="V850" s="4"/>
      <c r="W850" s="4"/>
      <c r="AI850" s="4"/>
      <c r="AJ850" s="4"/>
      <c r="AM850" s="4"/>
      <c r="AN850" s="4"/>
      <c r="AS850" s="4"/>
      <c r="AT850" s="4"/>
      <c r="AY850" s="4"/>
      <c r="AZ850" s="4"/>
      <c r="BE850" s="4"/>
      <c r="BF850" s="4"/>
      <c r="BK850" s="4"/>
      <c r="BL850" s="4"/>
      <c r="BP850" s="4"/>
      <c r="BZ850" s="4"/>
      <c r="CK850" s="4"/>
      <c r="CV850" s="4"/>
      <c r="DG850" s="4"/>
      <c r="DR850" s="4"/>
      <c r="DV850" s="4"/>
      <c r="EC850" s="4"/>
    </row>
    <row r="851" spans="1:133" ht="12.75" x14ac:dyDescent="0.2">
      <c r="A851" s="11"/>
      <c r="J851" s="10"/>
      <c r="K851" s="4"/>
      <c r="L851" s="4"/>
      <c r="V851" s="4"/>
      <c r="W851" s="4"/>
      <c r="AI851" s="4"/>
      <c r="AJ851" s="4"/>
      <c r="AM851" s="4"/>
      <c r="AN851" s="4"/>
      <c r="AS851" s="4"/>
      <c r="AT851" s="4"/>
      <c r="AY851" s="4"/>
      <c r="AZ851" s="4"/>
      <c r="BE851" s="4"/>
      <c r="BF851" s="4"/>
      <c r="BK851" s="4"/>
      <c r="BL851" s="4"/>
      <c r="BP851" s="4"/>
      <c r="BZ851" s="4"/>
      <c r="CK851" s="4"/>
      <c r="CV851" s="4"/>
      <c r="DG851" s="4"/>
      <c r="DR851" s="4"/>
      <c r="DV851" s="4"/>
      <c r="EC851" s="4"/>
    </row>
    <row r="852" spans="1:133" ht="12.75" x14ac:dyDescent="0.2">
      <c r="A852" s="11"/>
      <c r="J852" s="10"/>
      <c r="K852" s="4"/>
      <c r="L852" s="4"/>
      <c r="V852" s="4"/>
      <c r="W852" s="4"/>
      <c r="AI852" s="4"/>
      <c r="AJ852" s="4"/>
      <c r="AM852" s="4"/>
      <c r="AN852" s="4"/>
      <c r="AS852" s="4"/>
      <c r="AT852" s="4"/>
      <c r="AY852" s="4"/>
      <c r="AZ852" s="4"/>
      <c r="BE852" s="4"/>
      <c r="BF852" s="4"/>
      <c r="BK852" s="4"/>
      <c r="BL852" s="4"/>
      <c r="BP852" s="4"/>
      <c r="BZ852" s="4"/>
      <c r="CK852" s="4"/>
      <c r="CV852" s="4"/>
      <c r="DG852" s="4"/>
      <c r="DR852" s="4"/>
      <c r="DV852" s="4"/>
      <c r="EC852" s="4"/>
    </row>
    <row r="853" spans="1:133" ht="12.75" x14ac:dyDescent="0.2">
      <c r="A853" s="11"/>
      <c r="J853" s="10"/>
      <c r="K853" s="4"/>
      <c r="L853" s="4"/>
      <c r="V853" s="4"/>
      <c r="W853" s="4"/>
      <c r="AI853" s="4"/>
      <c r="AJ853" s="4"/>
      <c r="AM853" s="4"/>
      <c r="AN853" s="4"/>
      <c r="AS853" s="4"/>
      <c r="AT853" s="4"/>
      <c r="AY853" s="4"/>
      <c r="AZ853" s="4"/>
      <c r="BE853" s="4"/>
      <c r="BF853" s="4"/>
      <c r="BK853" s="4"/>
      <c r="BL853" s="4"/>
      <c r="BP853" s="4"/>
      <c r="BZ853" s="4"/>
      <c r="CK853" s="4"/>
      <c r="CV853" s="4"/>
      <c r="DG853" s="4"/>
      <c r="DR853" s="4"/>
      <c r="DV853" s="4"/>
      <c r="EC853" s="4"/>
    </row>
    <row r="854" spans="1:133" ht="12.75" x14ac:dyDescent="0.2">
      <c r="A854" s="11"/>
      <c r="J854" s="10"/>
      <c r="K854" s="4"/>
      <c r="L854" s="4"/>
      <c r="V854" s="4"/>
      <c r="W854" s="4"/>
      <c r="AI854" s="4"/>
      <c r="AJ854" s="4"/>
      <c r="AM854" s="4"/>
      <c r="AN854" s="4"/>
      <c r="AS854" s="4"/>
      <c r="AT854" s="4"/>
      <c r="AY854" s="4"/>
      <c r="AZ854" s="4"/>
      <c r="BE854" s="4"/>
      <c r="BF854" s="4"/>
      <c r="BK854" s="4"/>
      <c r="BL854" s="4"/>
      <c r="BP854" s="4"/>
      <c r="BZ854" s="4"/>
      <c r="CK854" s="4"/>
      <c r="CV854" s="4"/>
      <c r="DG854" s="4"/>
      <c r="DR854" s="4"/>
      <c r="DV854" s="4"/>
      <c r="EC854" s="4"/>
    </row>
    <row r="855" spans="1:133" ht="12.75" x14ac:dyDescent="0.2">
      <c r="A855" s="11"/>
      <c r="J855" s="10"/>
      <c r="K855" s="4"/>
      <c r="L855" s="4"/>
      <c r="V855" s="4"/>
      <c r="W855" s="4"/>
      <c r="AI855" s="4"/>
      <c r="AJ855" s="4"/>
      <c r="AM855" s="4"/>
      <c r="AN855" s="4"/>
      <c r="AS855" s="4"/>
      <c r="AT855" s="4"/>
      <c r="AY855" s="4"/>
      <c r="AZ855" s="4"/>
      <c r="BE855" s="4"/>
      <c r="BF855" s="4"/>
      <c r="BK855" s="4"/>
      <c r="BL855" s="4"/>
      <c r="BP855" s="4"/>
      <c r="BZ855" s="4"/>
      <c r="CK855" s="4"/>
      <c r="CV855" s="4"/>
      <c r="DG855" s="4"/>
      <c r="DR855" s="4"/>
      <c r="DV855" s="4"/>
      <c r="EC855" s="4"/>
    </row>
    <row r="856" spans="1:133" ht="12.75" x14ac:dyDescent="0.2">
      <c r="A856" s="11"/>
      <c r="J856" s="10"/>
      <c r="K856" s="4"/>
      <c r="L856" s="4"/>
      <c r="V856" s="4"/>
      <c r="W856" s="4"/>
      <c r="AI856" s="4"/>
      <c r="AJ856" s="4"/>
      <c r="AM856" s="4"/>
      <c r="AN856" s="4"/>
      <c r="AS856" s="4"/>
      <c r="AT856" s="4"/>
      <c r="AY856" s="4"/>
      <c r="AZ856" s="4"/>
      <c r="BE856" s="4"/>
      <c r="BF856" s="4"/>
      <c r="BK856" s="4"/>
      <c r="BL856" s="4"/>
      <c r="BP856" s="4"/>
      <c r="BZ856" s="4"/>
      <c r="CK856" s="4"/>
      <c r="CV856" s="4"/>
      <c r="DG856" s="4"/>
      <c r="DR856" s="4"/>
      <c r="DV856" s="4"/>
      <c r="EC856" s="4"/>
    </row>
    <row r="857" spans="1:133" ht="12.75" x14ac:dyDescent="0.2">
      <c r="A857" s="11"/>
      <c r="J857" s="10"/>
      <c r="K857" s="4"/>
      <c r="L857" s="4"/>
      <c r="V857" s="4"/>
      <c r="W857" s="4"/>
      <c r="AI857" s="4"/>
      <c r="AJ857" s="4"/>
      <c r="AM857" s="4"/>
      <c r="AN857" s="4"/>
      <c r="AS857" s="4"/>
      <c r="AT857" s="4"/>
      <c r="AY857" s="4"/>
      <c r="AZ857" s="4"/>
      <c r="BE857" s="4"/>
      <c r="BF857" s="4"/>
      <c r="BK857" s="4"/>
      <c r="BL857" s="4"/>
      <c r="BP857" s="4"/>
      <c r="BZ857" s="4"/>
      <c r="CK857" s="4"/>
      <c r="CV857" s="4"/>
      <c r="DG857" s="4"/>
      <c r="DR857" s="4"/>
      <c r="DV857" s="4"/>
      <c r="EC857" s="4"/>
    </row>
    <row r="858" spans="1:133" ht="12.75" x14ac:dyDescent="0.2">
      <c r="A858" s="11"/>
      <c r="J858" s="10"/>
      <c r="K858" s="4"/>
      <c r="L858" s="4"/>
      <c r="V858" s="4"/>
      <c r="W858" s="4"/>
      <c r="AI858" s="4"/>
      <c r="AJ858" s="4"/>
      <c r="AM858" s="4"/>
      <c r="AN858" s="4"/>
      <c r="AS858" s="4"/>
      <c r="AT858" s="4"/>
      <c r="AY858" s="4"/>
      <c r="AZ858" s="4"/>
      <c r="BE858" s="4"/>
      <c r="BF858" s="4"/>
      <c r="BK858" s="4"/>
      <c r="BL858" s="4"/>
      <c r="BP858" s="4"/>
      <c r="BZ858" s="4"/>
      <c r="CK858" s="4"/>
      <c r="CV858" s="4"/>
      <c r="DG858" s="4"/>
      <c r="DR858" s="4"/>
      <c r="DV858" s="4"/>
      <c r="EC858" s="4"/>
    </row>
    <row r="859" spans="1:133" ht="12.75" x14ac:dyDescent="0.2">
      <c r="A859" s="11"/>
      <c r="J859" s="10"/>
      <c r="K859" s="4"/>
      <c r="L859" s="4"/>
      <c r="V859" s="4"/>
      <c r="W859" s="4"/>
      <c r="AI859" s="4"/>
      <c r="AJ859" s="4"/>
      <c r="AM859" s="4"/>
      <c r="AN859" s="4"/>
      <c r="AS859" s="4"/>
      <c r="AT859" s="4"/>
      <c r="AY859" s="4"/>
      <c r="AZ859" s="4"/>
      <c r="BE859" s="4"/>
      <c r="BF859" s="4"/>
      <c r="BK859" s="4"/>
      <c r="BL859" s="4"/>
      <c r="BP859" s="4"/>
      <c r="BZ859" s="4"/>
      <c r="CK859" s="4"/>
      <c r="CV859" s="4"/>
      <c r="DG859" s="4"/>
      <c r="DR859" s="4"/>
      <c r="DV859" s="4"/>
      <c r="EC859" s="4"/>
    </row>
    <row r="860" spans="1:133" ht="12.75" x14ac:dyDescent="0.2">
      <c r="A860" s="11"/>
      <c r="J860" s="10"/>
      <c r="K860" s="4"/>
      <c r="L860" s="4"/>
      <c r="V860" s="4"/>
      <c r="W860" s="4"/>
      <c r="AI860" s="4"/>
      <c r="AJ860" s="4"/>
      <c r="AM860" s="4"/>
      <c r="AN860" s="4"/>
      <c r="AS860" s="4"/>
      <c r="AT860" s="4"/>
      <c r="AY860" s="4"/>
      <c r="AZ860" s="4"/>
      <c r="BE860" s="4"/>
      <c r="BF860" s="4"/>
      <c r="BK860" s="4"/>
      <c r="BL860" s="4"/>
      <c r="BP860" s="4"/>
      <c r="BZ860" s="4"/>
      <c r="CK860" s="4"/>
      <c r="CV860" s="4"/>
      <c r="DG860" s="4"/>
      <c r="DR860" s="4"/>
      <c r="DV860" s="4"/>
      <c r="EC860" s="4"/>
    </row>
    <row r="861" spans="1:133" ht="12.75" x14ac:dyDescent="0.2">
      <c r="A861" s="11"/>
      <c r="J861" s="10"/>
      <c r="K861" s="4"/>
      <c r="L861" s="4"/>
      <c r="V861" s="4"/>
      <c r="W861" s="4"/>
      <c r="AI861" s="4"/>
      <c r="AJ861" s="4"/>
      <c r="AM861" s="4"/>
      <c r="AN861" s="4"/>
      <c r="AS861" s="4"/>
      <c r="AT861" s="4"/>
      <c r="AY861" s="4"/>
      <c r="AZ861" s="4"/>
      <c r="BE861" s="4"/>
      <c r="BF861" s="4"/>
      <c r="BK861" s="4"/>
      <c r="BL861" s="4"/>
      <c r="BP861" s="4"/>
      <c r="BZ861" s="4"/>
      <c r="CK861" s="4"/>
      <c r="CV861" s="4"/>
      <c r="DG861" s="4"/>
      <c r="DR861" s="4"/>
      <c r="DV861" s="4"/>
      <c r="EC861" s="4"/>
    </row>
    <row r="862" spans="1:133" ht="12.75" x14ac:dyDescent="0.2">
      <c r="A862" s="11"/>
      <c r="J862" s="10"/>
      <c r="K862" s="4"/>
      <c r="L862" s="4"/>
      <c r="V862" s="4"/>
      <c r="W862" s="4"/>
      <c r="AI862" s="4"/>
      <c r="AJ862" s="4"/>
      <c r="AM862" s="4"/>
      <c r="AN862" s="4"/>
      <c r="AS862" s="4"/>
      <c r="AT862" s="4"/>
      <c r="AY862" s="4"/>
      <c r="AZ862" s="4"/>
      <c r="BE862" s="4"/>
      <c r="BF862" s="4"/>
      <c r="BK862" s="4"/>
      <c r="BL862" s="4"/>
      <c r="BP862" s="4"/>
      <c r="BZ862" s="4"/>
      <c r="CK862" s="4"/>
      <c r="CV862" s="4"/>
      <c r="DG862" s="4"/>
      <c r="DR862" s="4"/>
      <c r="DV862" s="4"/>
      <c r="EC862" s="4"/>
    </row>
    <row r="863" spans="1:133" ht="12.75" x14ac:dyDescent="0.2">
      <c r="A863" s="11"/>
      <c r="J863" s="10"/>
      <c r="K863" s="4"/>
      <c r="L863" s="4"/>
      <c r="V863" s="4"/>
      <c r="W863" s="4"/>
      <c r="AI863" s="4"/>
      <c r="AJ863" s="4"/>
      <c r="AM863" s="4"/>
      <c r="AN863" s="4"/>
      <c r="AS863" s="4"/>
      <c r="AT863" s="4"/>
      <c r="AY863" s="4"/>
      <c r="AZ863" s="4"/>
      <c r="BE863" s="4"/>
      <c r="BF863" s="4"/>
      <c r="BK863" s="4"/>
      <c r="BL863" s="4"/>
      <c r="BP863" s="4"/>
      <c r="BZ863" s="4"/>
      <c r="CK863" s="4"/>
      <c r="CV863" s="4"/>
      <c r="DG863" s="4"/>
      <c r="DR863" s="4"/>
      <c r="DV863" s="4"/>
      <c r="EC863" s="4"/>
    </row>
    <row r="864" spans="1:133" ht="12.75" x14ac:dyDescent="0.2">
      <c r="A864" s="11"/>
      <c r="J864" s="10"/>
      <c r="K864" s="4"/>
      <c r="L864" s="4"/>
      <c r="V864" s="4"/>
      <c r="W864" s="4"/>
      <c r="AI864" s="4"/>
      <c r="AJ864" s="4"/>
      <c r="AM864" s="4"/>
      <c r="AN864" s="4"/>
      <c r="AS864" s="4"/>
      <c r="AT864" s="4"/>
      <c r="AY864" s="4"/>
      <c r="AZ864" s="4"/>
      <c r="BE864" s="4"/>
      <c r="BF864" s="4"/>
      <c r="BK864" s="4"/>
      <c r="BL864" s="4"/>
      <c r="BP864" s="4"/>
      <c r="BZ864" s="4"/>
      <c r="CK864" s="4"/>
      <c r="CV864" s="4"/>
      <c r="DG864" s="4"/>
      <c r="DR864" s="4"/>
      <c r="DV864" s="4"/>
      <c r="EC864" s="4"/>
    </row>
    <row r="865" spans="1:133" ht="12.75" x14ac:dyDescent="0.2">
      <c r="A865" s="11"/>
      <c r="J865" s="10"/>
      <c r="K865" s="4"/>
      <c r="L865" s="4"/>
      <c r="V865" s="4"/>
      <c r="W865" s="4"/>
      <c r="AI865" s="4"/>
      <c r="AJ865" s="4"/>
      <c r="AM865" s="4"/>
      <c r="AN865" s="4"/>
      <c r="AS865" s="4"/>
      <c r="AT865" s="4"/>
      <c r="AY865" s="4"/>
      <c r="AZ865" s="4"/>
      <c r="BE865" s="4"/>
      <c r="BF865" s="4"/>
      <c r="BK865" s="4"/>
      <c r="BL865" s="4"/>
      <c r="BP865" s="4"/>
      <c r="BZ865" s="4"/>
      <c r="CK865" s="4"/>
      <c r="CV865" s="4"/>
      <c r="DG865" s="4"/>
      <c r="DR865" s="4"/>
      <c r="DV865" s="4"/>
      <c r="EC865" s="4"/>
    </row>
    <row r="866" spans="1:133" ht="12.75" x14ac:dyDescent="0.2">
      <c r="A866" s="11"/>
      <c r="J866" s="10"/>
      <c r="K866" s="4"/>
      <c r="L866" s="4"/>
      <c r="V866" s="4"/>
      <c r="W866" s="4"/>
      <c r="AI866" s="4"/>
      <c r="AJ866" s="4"/>
      <c r="AM866" s="4"/>
      <c r="AN866" s="4"/>
      <c r="AS866" s="4"/>
      <c r="AT866" s="4"/>
      <c r="AY866" s="4"/>
      <c r="AZ866" s="4"/>
      <c r="BE866" s="4"/>
      <c r="BF866" s="4"/>
      <c r="BK866" s="4"/>
      <c r="BL866" s="4"/>
      <c r="BP866" s="4"/>
      <c r="BZ866" s="4"/>
      <c r="CK866" s="4"/>
      <c r="CV866" s="4"/>
      <c r="DG866" s="4"/>
      <c r="DR866" s="4"/>
      <c r="DV866" s="4"/>
      <c r="EC866" s="4"/>
    </row>
    <row r="867" spans="1:133" ht="12.75" x14ac:dyDescent="0.2">
      <c r="A867" s="11"/>
      <c r="J867" s="10"/>
      <c r="K867" s="4"/>
      <c r="L867" s="4"/>
      <c r="V867" s="4"/>
      <c r="W867" s="4"/>
      <c r="AI867" s="4"/>
      <c r="AJ867" s="4"/>
      <c r="AM867" s="4"/>
      <c r="AN867" s="4"/>
      <c r="AS867" s="4"/>
      <c r="AT867" s="4"/>
      <c r="AY867" s="4"/>
      <c r="AZ867" s="4"/>
      <c r="BE867" s="4"/>
      <c r="BF867" s="4"/>
      <c r="BK867" s="4"/>
      <c r="BL867" s="4"/>
      <c r="BP867" s="4"/>
      <c r="BZ867" s="4"/>
      <c r="CK867" s="4"/>
      <c r="CV867" s="4"/>
      <c r="DG867" s="4"/>
      <c r="DR867" s="4"/>
      <c r="DV867" s="4"/>
      <c r="EC867" s="4"/>
    </row>
    <row r="868" spans="1:133" ht="12.75" x14ac:dyDescent="0.2">
      <c r="A868" s="11"/>
      <c r="J868" s="10"/>
      <c r="K868" s="4"/>
      <c r="L868" s="4"/>
      <c r="V868" s="4"/>
      <c r="W868" s="4"/>
      <c r="AI868" s="4"/>
      <c r="AJ868" s="4"/>
      <c r="AM868" s="4"/>
      <c r="AN868" s="4"/>
      <c r="AS868" s="4"/>
      <c r="AT868" s="4"/>
      <c r="AY868" s="4"/>
      <c r="AZ868" s="4"/>
      <c r="BE868" s="4"/>
      <c r="BF868" s="4"/>
      <c r="BK868" s="4"/>
      <c r="BL868" s="4"/>
      <c r="BP868" s="4"/>
      <c r="BZ868" s="4"/>
      <c r="CK868" s="4"/>
      <c r="CV868" s="4"/>
      <c r="DG868" s="4"/>
      <c r="DR868" s="4"/>
      <c r="DV868" s="4"/>
      <c r="EC868" s="4"/>
    </row>
    <row r="869" spans="1:133" ht="12.75" x14ac:dyDescent="0.2">
      <c r="A869" s="11"/>
      <c r="J869" s="10"/>
      <c r="K869" s="4"/>
      <c r="L869" s="4"/>
      <c r="V869" s="4"/>
      <c r="W869" s="4"/>
      <c r="AI869" s="4"/>
      <c r="AJ869" s="4"/>
      <c r="AM869" s="4"/>
      <c r="AN869" s="4"/>
      <c r="AS869" s="4"/>
      <c r="AT869" s="4"/>
      <c r="AY869" s="4"/>
      <c r="AZ869" s="4"/>
      <c r="BE869" s="4"/>
      <c r="BF869" s="4"/>
      <c r="BK869" s="4"/>
      <c r="BL869" s="4"/>
      <c r="BP869" s="4"/>
      <c r="BZ869" s="4"/>
      <c r="CK869" s="4"/>
      <c r="CV869" s="4"/>
      <c r="DG869" s="4"/>
      <c r="DR869" s="4"/>
      <c r="DV869" s="4"/>
      <c r="EC869" s="4"/>
    </row>
    <row r="870" spans="1:133" ht="12.75" x14ac:dyDescent="0.2">
      <c r="A870" s="11"/>
      <c r="J870" s="10"/>
      <c r="K870" s="4"/>
      <c r="L870" s="4"/>
      <c r="V870" s="4"/>
      <c r="W870" s="4"/>
      <c r="AI870" s="4"/>
      <c r="AJ870" s="4"/>
      <c r="AM870" s="4"/>
      <c r="AN870" s="4"/>
      <c r="AS870" s="4"/>
      <c r="AT870" s="4"/>
      <c r="AY870" s="4"/>
      <c r="AZ870" s="4"/>
      <c r="BE870" s="4"/>
      <c r="BF870" s="4"/>
      <c r="BK870" s="4"/>
      <c r="BL870" s="4"/>
      <c r="BP870" s="4"/>
      <c r="BZ870" s="4"/>
      <c r="CK870" s="4"/>
      <c r="CV870" s="4"/>
      <c r="DG870" s="4"/>
      <c r="DR870" s="4"/>
      <c r="DV870" s="4"/>
      <c r="EC870" s="4"/>
    </row>
    <row r="871" spans="1:133" ht="12.75" x14ac:dyDescent="0.2">
      <c r="A871" s="11"/>
      <c r="J871" s="10"/>
      <c r="K871" s="4"/>
      <c r="L871" s="4"/>
      <c r="V871" s="4"/>
      <c r="W871" s="4"/>
      <c r="AI871" s="4"/>
      <c r="AJ871" s="4"/>
      <c r="AM871" s="4"/>
      <c r="AN871" s="4"/>
      <c r="AS871" s="4"/>
      <c r="AT871" s="4"/>
      <c r="AY871" s="4"/>
      <c r="AZ871" s="4"/>
      <c r="BE871" s="4"/>
      <c r="BF871" s="4"/>
      <c r="BK871" s="4"/>
      <c r="BL871" s="4"/>
      <c r="BP871" s="4"/>
      <c r="BZ871" s="4"/>
      <c r="CK871" s="4"/>
      <c r="CV871" s="4"/>
      <c r="DG871" s="4"/>
      <c r="DR871" s="4"/>
      <c r="DV871" s="4"/>
      <c r="EC871" s="4"/>
    </row>
    <row r="872" spans="1:133" ht="12.75" x14ac:dyDescent="0.2">
      <c r="A872" s="11"/>
      <c r="J872" s="10"/>
      <c r="K872" s="4"/>
      <c r="L872" s="4"/>
      <c r="V872" s="4"/>
      <c r="W872" s="4"/>
      <c r="AI872" s="4"/>
      <c r="AJ872" s="4"/>
      <c r="AM872" s="4"/>
      <c r="AN872" s="4"/>
      <c r="AS872" s="4"/>
      <c r="AT872" s="4"/>
      <c r="AY872" s="4"/>
      <c r="AZ872" s="4"/>
      <c r="BE872" s="4"/>
      <c r="BF872" s="4"/>
      <c r="BK872" s="4"/>
      <c r="BL872" s="4"/>
      <c r="BP872" s="4"/>
      <c r="BZ872" s="4"/>
      <c r="CK872" s="4"/>
      <c r="CV872" s="4"/>
      <c r="DG872" s="4"/>
      <c r="DR872" s="4"/>
      <c r="DV872" s="4"/>
      <c r="EC872" s="4"/>
    </row>
    <row r="873" spans="1:133" ht="12.75" x14ac:dyDescent="0.2">
      <c r="A873" s="11"/>
      <c r="J873" s="10"/>
      <c r="K873" s="4"/>
      <c r="L873" s="4"/>
      <c r="V873" s="4"/>
      <c r="W873" s="4"/>
      <c r="AI873" s="4"/>
      <c r="AJ873" s="4"/>
      <c r="AM873" s="4"/>
      <c r="AN873" s="4"/>
      <c r="AS873" s="4"/>
      <c r="AT873" s="4"/>
      <c r="AY873" s="4"/>
      <c r="AZ873" s="4"/>
      <c r="BE873" s="4"/>
      <c r="BF873" s="4"/>
      <c r="BK873" s="4"/>
      <c r="BL873" s="4"/>
      <c r="BP873" s="4"/>
      <c r="BZ873" s="4"/>
      <c r="CK873" s="4"/>
      <c r="CV873" s="4"/>
      <c r="DG873" s="4"/>
      <c r="DR873" s="4"/>
      <c r="DV873" s="4"/>
      <c r="EC873" s="4"/>
    </row>
    <row r="874" spans="1:133" ht="12.75" x14ac:dyDescent="0.2">
      <c r="A874" s="11"/>
      <c r="J874" s="10"/>
      <c r="K874" s="4"/>
      <c r="L874" s="4"/>
      <c r="V874" s="4"/>
      <c r="W874" s="4"/>
      <c r="AI874" s="4"/>
      <c r="AJ874" s="4"/>
      <c r="AM874" s="4"/>
      <c r="AN874" s="4"/>
      <c r="AS874" s="4"/>
      <c r="AT874" s="4"/>
      <c r="AY874" s="4"/>
      <c r="AZ874" s="4"/>
      <c r="BE874" s="4"/>
      <c r="BF874" s="4"/>
      <c r="BK874" s="4"/>
      <c r="BL874" s="4"/>
      <c r="BP874" s="4"/>
      <c r="BZ874" s="4"/>
      <c r="CK874" s="4"/>
      <c r="CV874" s="4"/>
      <c r="DG874" s="4"/>
      <c r="DR874" s="4"/>
      <c r="DV874" s="4"/>
      <c r="EC874" s="4"/>
    </row>
    <row r="875" spans="1:133" ht="12.75" x14ac:dyDescent="0.2">
      <c r="A875" s="11"/>
      <c r="J875" s="10"/>
      <c r="K875" s="4"/>
      <c r="L875" s="4"/>
      <c r="V875" s="4"/>
      <c r="W875" s="4"/>
      <c r="AI875" s="4"/>
      <c r="AJ875" s="4"/>
      <c r="AM875" s="4"/>
      <c r="AN875" s="4"/>
      <c r="AS875" s="4"/>
      <c r="AT875" s="4"/>
      <c r="AY875" s="4"/>
      <c r="AZ875" s="4"/>
      <c r="BE875" s="4"/>
      <c r="BF875" s="4"/>
      <c r="BK875" s="4"/>
      <c r="BL875" s="4"/>
      <c r="BP875" s="4"/>
      <c r="BZ875" s="4"/>
      <c r="CK875" s="4"/>
      <c r="CV875" s="4"/>
      <c r="DG875" s="4"/>
      <c r="DR875" s="4"/>
      <c r="DV875" s="4"/>
      <c r="EC875" s="4"/>
    </row>
    <row r="876" spans="1:133" ht="12.75" x14ac:dyDescent="0.2">
      <c r="A876" s="11"/>
      <c r="J876" s="10"/>
      <c r="K876" s="4"/>
      <c r="L876" s="4"/>
      <c r="V876" s="4"/>
      <c r="W876" s="4"/>
      <c r="AI876" s="4"/>
      <c r="AJ876" s="4"/>
      <c r="AM876" s="4"/>
      <c r="AN876" s="4"/>
      <c r="AS876" s="4"/>
      <c r="AT876" s="4"/>
      <c r="AY876" s="4"/>
      <c r="AZ876" s="4"/>
      <c r="BE876" s="4"/>
      <c r="BF876" s="4"/>
      <c r="BK876" s="4"/>
      <c r="BL876" s="4"/>
      <c r="BP876" s="4"/>
      <c r="BZ876" s="4"/>
      <c r="CK876" s="4"/>
      <c r="CV876" s="4"/>
      <c r="DG876" s="4"/>
      <c r="DR876" s="4"/>
      <c r="DV876" s="4"/>
      <c r="EC876" s="4"/>
    </row>
    <row r="877" spans="1:133" ht="12.75" x14ac:dyDescent="0.2">
      <c r="A877" s="11"/>
      <c r="J877" s="10"/>
      <c r="K877" s="4"/>
      <c r="L877" s="4"/>
      <c r="V877" s="4"/>
      <c r="W877" s="4"/>
      <c r="AI877" s="4"/>
      <c r="AJ877" s="4"/>
      <c r="AM877" s="4"/>
      <c r="AN877" s="4"/>
      <c r="AS877" s="4"/>
      <c r="AT877" s="4"/>
      <c r="AY877" s="4"/>
      <c r="AZ877" s="4"/>
      <c r="BE877" s="4"/>
      <c r="BF877" s="4"/>
      <c r="BK877" s="4"/>
      <c r="BL877" s="4"/>
      <c r="BP877" s="4"/>
      <c r="BZ877" s="4"/>
      <c r="CK877" s="4"/>
      <c r="CV877" s="4"/>
      <c r="DG877" s="4"/>
      <c r="DR877" s="4"/>
      <c r="DV877" s="4"/>
      <c r="EC877" s="4"/>
    </row>
    <row r="878" spans="1:133" ht="12.75" x14ac:dyDescent="0.2">
      <c r="A878" s="11"/>
      <c r="J878" s="10"/>
      <c r="K878" s="4"/>
      <c r="L878" s="4"/>
      <c r="V878" s="4"/>
      <c r="W878" s="4"/>
      <c r="AI878" s="4"/>
      <c r="AJ878" s="4"/>
      <c r="AM878" s="4"/>
      <c r="AN878" s="4"/>
      <c r="AS878" s="4"/>
      <c r="AT878" s="4"/>
      <c r="AY878" s="4"/>
      <c r="AZ878" s="4"/>
      <c r="BE878" s="4"/>
      <c r="BF878" s="4"/>
      <c r="BK878" s="4"/>
      <c r="BL878" s="4"/>
      <c r="BP878" s="4"/>
      <c r="BZ878" s="4"/>
      <c r="CK878" s="4"/>
      <c r="CV878" s="4"/>
      <c r="DG878" s="4"/>
      <c r="DR878" s="4"/>
      <c r="DV878" s="4"/>
      <c r="EC878" s="4"/>
    </row>
    <row r="879" spans="1:133" ht="12.75" x14ac:dyDescent="0.2">
      <c r="A879" s="11"/>
      <c r="J879" s="10"/>
      <c r="K879" s="4"/>
      <c r="L879" s="4"/>
      <c r="V879" s="4"/>
      <c r="W879" s="4"/>
      <c r="AI879" s="4"/>
      <c r="AJ879" s="4"/>
      <c r="AM879" s="4"/>
      <c r="AN879" s="4"/>
      <c r="AS879" s="4"/>
      <c r="AT879" s="4"/>
      <c r="AY879" s="4"/>
      <c r="AZ879" s="4"/>
      <c r="BE879" s="4"/>
      <c r="BF879" s="4"/>
      <c r="BK879" s="4"/>
      <c r="BL879" s="4"/>
      <c r="BP879" s="4"/>
      <c r="BZ879" s="4"/>
      <c r="CK879" s="4"/>
      <c r="CV879" s="4"/>
      <c r="DG879" s="4"/>
      <c r="DR879" s="4"/>
      <c r="DV879" s="4"/>
      <c r="EC879" s="4"/>
    </row>
    <row r="880" spans="1:133" ht="12.75" x14ac:dyDescent="0.2">
      <c r="A880" s="11"/>
      <c r="J880" s="10"/>
      <c r="K880" s="4"/>
      <c r="L880" s="4"/>
      <c r="V880" s="4"/>
      <c r="W880" s="4"/>
      <c r="AI880" s="4"/>
      <c r="AJ880" s="4"/>
      <c r="AM880" s="4"/>
      <c r="AN880" s="4"/>
      <c r="AS880" s="4"/>
      <c r="AT880" s="4"/>
      <c r="AY880" s="4"/>
      <c r="AZ880" s="4"/>
      <c r="BE880" s="4"/>
      <c r="BF880" s="4"/>
      <c r="BK880" s="4"/>
      <c r="BL880" s="4"/>
      <c r="BP880" s="4"/>
      <c r="BZ880" s="4"/>
      <c r="CK880" s="4"/>
      <c r="CV880" s="4"/>
      <c r="DG880" s="4"/>
      <c r="DR880" s="4"/>
      <c r="DV880" s="4"/>
      <c r="EC880" s="4"/>
    </row>
    <row r="881" spans="1:133" ht="12.75" x14ac:dyDescent="0.2">
      <c r="A881" s="11"/>
      <c r="J881" s="10"/>
      <c r="K881" s="4"/>
      <c r="L881" s="4"/>
      <c r="V881" s="4"/>
      <c r="W881" s="4"/>
      <c r="AI881" s="4"/>
      <c r="AJ881" s="4"/>
      <c r="AM881" s="4"/>
      <c r="AN881" s="4"/>
      <c r="AS881" s="4"/>
      <c r="AT881" s="4"/>
      <c r="AY881" s="4"/>
      <c r="AZ881" s="4"/>
      <c r="BE881" s="4"/>
      <c r="BF881" s="4"/>
      <c r="BK881" s="4"/>
      <c r="BL881" s="4"/>
      <c r="BP881" s="4"/>
      <c r="BZ881" s="4"/>
      <c r="CK881" s="4"/>
      <c r="CV881" s="4"/>
      <c r="DG881" s="4"/>
      <c r="DR881" s="4"/>
      <c r="DV881" s="4"/>
      <c r="EC881" s="4"/>
    </row>
    <row r="882" spans="1:133" ht="12.75" x14ac:dyDescent="0.2">
      <c r="A882" s="11"/>
      <c r="J882" s="10"/>
      <c r="K882" s="4"/>
      <c r="L882" s="4"/>
      <c r="V882" s="4"/>
      <c r="W882" s="4"/>
      <c r="AI882" s="4"/>
      <c r="AJ882" s="4"/>
      <c r="AM882" s="4"/>
      <c r="AN882" s="4"/>
      <c r="AS882" s="4"/>
      <c r="AT882" s="4"/>
      <c r="AY882" s="4"/>
      <c r="AZ882" s="4"/>
      <c r="BE882" s="4"/>
      <c r="BF882" s="4"/>
      <c r="BK882" s="4"/>
      <c r="BL882" s="4"/>
      <c r="BP882" s="4"/>
      <c r="BZ882" s="4"/>
      <c r="CK882" s="4"/>
      <c r="CV882" s="4"/>
      <c r="DG882" s="4"/>
      <c r="DR882" s="4"/>
      <c r="DV882" s="4"/>
      <c r="EC882" s="4"/>
    </row>
    <row r="883" spans="1:133" ht="12.75" x14ac:dyDescent="0.2">
      <c r="A883" s="11"/>
      <c r="J883" s="10"/>
      <c r="K883" s="4"/>
      <c r="L883" s="4"/>
      <c r="V883" s="4"/>
      <c r="W883" s="4"/>
      <c r="AI883" s="4"/>
      <c r="AJ883" s="4"/>
      <c r="AM883" s="4"/>
      <c r="AN883" s="4"/>
      <c r="AS883" s="4"/>
      <c r="AT883" s="4"/>
      <c r="AY883" s="4"/>
      <c r="AZ883" s="4"/>
      <c r="BE883" s="4"/>
      <c r="BF883" s="4"/>
      <c r="BK883" s="4"/>
      <c r="BL883" s="4"/>
      <c r="BP883" s="4"/>
      <c r="BZ883" s="4"/>
      <c r="CK883" s="4"/>
      <c r="CV883" s="4"/>
      <c r="DG883" s="4"/>
      <c r="DR883" s="4"/>
      <c r="DV883" s="4"/>
      <c r="EC883" s="4"/>
    </row>
    <row r="884" spans="1:133" ht="12.75" x14ac:dyDescent="0.2">
      <c r="A884" s="11"/>
      <c r="J884" s="10"/>
      <c r="K884" s="4"/>
      <c r="L884" s="4"/>
      <c r="V884" s="4"/>
      <c r="W884" s="4"/>
      <c r="AI884" s="4"/>
      <c r="AJ884" s="4"/>
      <c r="AM884" s="4"/>
      <c r="AN884" s="4"/>
      <c r="AS884" s="4"/>
      <c r="AT884" s="4"/>
      <c r="AY884" s="4"/>
      <c r="AZ884" s="4"/>
      <c r="BE884" s="4"/>
      <c r="BF884" s="4"/>
      <c r="BK884" s="4"/>
      <c r="BL884" s="4"/>
      <c r="BP884" s="4"/>
      <c r="BZ884" s="4"/>
      <c r="CK884" s="4"/>
      <c r="CV884" s="4"/>
      <c r="DG884" s="4"/>
      <c r="DR884" s="4"/>
      <c r="DV884" s="4"/>
      <c r="EC884" s="4"/>
    </row>
    <row r="885" spans="1:133" ht="12.75" x14ac:dyDescent="0.2">
      <c r="A885" s="11"/>
      <c r="J885" s="10"/>
      <c r="K885" s="4"/>
      <c r="L885" s="4"/>
      <c r="V885" s="4"/>
      <c r="W885" s="4"/>
      <c r="AI885" s="4"/>
      <c r="AJ885" s="4"/>
      <c r="AM885" s="4"/>
      <c r="AN885" s="4"/>
      <c r="AS885" s="4"/>
      <c r="AT885" s="4"/>
      <c r="AY885" s="4"/>
      <c r="AZ885" s="4"/>
      <c r="BE885" s="4"/>
      <c r="BF885" s="4"/>
      <c r="BK885" s="4"/>
      <c r="BL885" s="4"/>
      <c r="BP885" s="4"/>
      <c r="BZ885" s="4"/>
      <c r="CK885" s="4"/>
      <c r="CV885" s="4"/>
      <c r="DG885" s="4"/>
      <c r="DR885" s="4"/>
      <c r="DV885" s="4"/>
      <c r="EC885" s="4"/>
    </row>
    <row r="886" spans="1:133" ht="12.75" x14ac:dyDescent="0.2">
      <c r="A886" s="11"/>
      <c r="J886" s="10"/>
      <c r="K886" s="4"/>
      <c r="L886" s="4"/>
      <c r="V886" s="4"/>
      <c r="W886" s="4"/>
      <c r="AI886" s="4"/>
      <c r="AJ886" s="4"/>
      <c r="AM886" s="4"/>
      <c r="AN886" s="4"/>
      <c r="AS886" s="4"/>
      <c r="AT886" s="4"/>
      <c r="AY886" s="4"/>
      <c r="AZ886" s="4"/>
      <c r="BE886" s="4"/>
      <c r="BF886" s="4"/>
      <c r="BK886" s="4"/>
      <c r="BL886" s="4"/>
      <c r="BP886" s="4"/>
      <c r="BZ886" s="4"/>
      <c r="CK886" s="4"/>
      <c r="CV886" s="4"/>
      <c r="DG886" s="4"/>
      <c r="DR886" s="4"/>
      <c r="DV886" s="4"/>
      <c r="EC886" s="4"/>
    </row>
    <row r="887" spans="1:133" ht="12.75" x14ac:dyDescent="0.2">
      <c r="A887" s="11"/>
      <c r="J887" s="10"/>
      <c r="K887" s="4"/>
      <c r="L887" s="4"/>
      <c r="V887" s="4"/>
      <c r="W887" s="4"/>
      <c r="AI887" s="4"/>
      <c r="AJ887" s="4"/>
      <c r="AM887" s="4"/>
      <c r="AN887" s="4"/>
      <c r="AS887" s="4"/>
      <c r="AT887" s="4"/>
      <c r="AY887" s="4"/>
      <c r="AZ887" s="4"/>
      <c r="BE887" s="4"/>
      <c r="BF887" s="4"/>
      <c r="BK887" s="4"/>
      <c r="BL887" s="4"/>
      <c r="BP887" s="4"/>
      <c r="BZ887" s="4"/>
      <c r="CK887" s="4"/>
      <c r="CV887" s="4"/>
      <c r="DG887" s="4"/>
      <c r="DR887" s="4"/>
      <c r="DV887" s="4"/>
      <c r="EC887" s="4"/>
    </row>
    <row r="888" spans="1:133" ht="12.75" x14ac:dyDescent="0.2">
      <c r="A888" s="11"/>
      <c r="J888" s="10"/>
      <c r="K888" s="4"/>
      <c r="L888" s="4"/>
      <c r="V888" s="4"/>
      <c r="W888" s="4"/>
      <c r="AI888" s="4"/>
      <c r="AJ888" s="4"/>
      <c r="AM888" s="4"/>
      <c r="AN888" s="4"/>
      <c r="AS888" s="4"/>
      <c r="AT888" s="4"/>
      <c r="AY888" s="4"/>
      <c r="AZ888" s="4"/>
      <c r="BE888" s="4"/>
      <c r="BF888" s="4"/>
      <c r="BK888" s="4"/>
      <c r="BL888" s="4"/>
      <c r="BP888" s="4"/>
      <c r="BZ888" s="4"/>
      <c r="CK888" s="4"/>
      <c r="CV888" s="4"/>
      <c r="DG888" s="4"/>
      <c r="DR888" s="4"/>
      <c r="DV888" s="4"/>
      <c r="EC888" s="4"/>
    </row>
    <row r="889" spans="1:133" ht="12.75" x14ac:dyDescent="0.2">
      <c r="A889" s="11"/>
      <c r="J889" s="10"/>
      <c r="K889" s="4"/>
      <c r="L889" s="4"/>
      <c r="V889" s="4"/>
      <c r="W889" s="4"/>
      <c r="AI889" s="4"/>
      <c r="AJ889" s="4"/>
      <c r="AM889" s="4"/>
      <c r="AN889" s="4"/>
      <c r="AS889" s="4"/>
      <c r="AT889" s="4"/>
      <c r="AY889" s="4"/>
      <c r="AZ889" s="4"/>
      <c r="BE889" s="4"/>
      <c r="BF889" s="4"/>
      <c r="BK889" s="4"/>
      <c r="BL889" s="4"/>
      <c r="BP889" s="4"/>
      <c r="BZ889" s="4"/>
      <c r="CK889" s="4"/>
      <c r="CV889" s="4"/>
      <c r="DG889" s="4"/>
      <c r="DR889" s="4"/>
      <c r="DV889" s="4"/>
      <c r="EC889" s="4"/>
    </row>
    <row r="890" spans="1:133" ht="12.75" x14ac:dyDescent="0.2">
      <c r="A890" s="11"/>
      <c r="J890" s="10"/>
      <c r="K890" s="4"/>
      <c r="L890" s="4"/>
      <c r="V890" s="4"/>
      <c r="W890" s="4"/>
      <c r="AI890" s="4"/>
      <c r="AJ890" s="4"/>
      <c r="AM890" s="4"/>
      <c r="AN890" s="4"/>
      <c r="AS890" s="4"/>
      <c r="AT890" s="4"/>
      <c r="AY890" s="4"/>
      <c r="AZ890" s="4"/>
      <c r="BE890" s="4"/>
      <c r="BF890" s="4"/>
      <c r="BK890" s="4"/>
      <c r="BL890" s="4"/>
      <c r="BP890" s="4"/>
      <c r="BZ890" s="4"/>
      <c r="CK890" s="4"/>
      <c r="CV890" s="4"/>
      <c r="DG890" s="4"/>
      <c r="DR890" s="4"/>
      <c r="DV890" s="4"/>
      <c r="EC890" s="4"/>
    </row>
    <row r="891" spans="1:133" ht="12.75" x14ac:dyDescent="0.2">
      <c r="A891" s="11"/>
      <c r="J891" s="10"/>
      <c r="K891" s="4"/>
      <c r="L891" s="4"/>
      <c r="V891" s="4"/>
      <c r="W891" s="4"/>
      <c r="AI891" s="4"/>
      <c r="AJ891" s="4"/>
      <c r="AM891" s="4"/>
      <c r="AN891" s="4"/>
      <c r="AS891" s="4"/>
      <c r="AT891" s="4"/>
      <c r="AY891" s="4"/>
      <c r="AZ891" s="4"/>
      <c r="BE891" s="4"/>
      <c r="BF891" s="4"/>
      <c r="BK891" s="4"/>
      <c r="BL891" s="4"/>
      <c r="BP891" s="4"/>
      <c r="BZ891" s="4"/>
      <c r="CK891" s="4"/>
      <c r="CV891" s="4"/>
      <c r="DG891" s="4"/>
      <c r="DR891" s="4"/>
      <c r="DV891" s="4"/>
      <c r="EC891" s="4"/>
    </row>
    <row r="892" spans="1:133" ht="12.75" x14ac:dyDescent="0.2">
      <c r="A892" s="11"/>
      <c r="J892" s="10"/>
      <c r="K892" s="4"/>
      <c r="L892" s="4"/>
      <c r="V892" s="4"/>
      <c r="W892" s="4"/>
      <c r="AI892" s="4"/>
      <c r="AJ892" s="4"/>
      <c r="AM892" s="4"/>
      <c r="AN892" s="4"/>
      <c r="AS892" s="4"/>
      <c r="AT892" s="4"/>
      <c r="AY892" s="4"/>
      <c r="AZ892" s="4"/>
      <c r="BE892" s="4"/>
      <c r="BF892" s="4"/>
      <c r="BK892" s="4"/>
      <c r="BL892" s="4"/>
      <c r="BP892" s="4"/>
      <c r="BZ892" s="4"/>
      <c r="CK892" s="4"/>
      <c r="CV892" s="4"/>
      <c r="DG892" s="4"/>
      <c r="DR892" s="4"/>
      <c r="DV892" s="4"/>
      <c r="EC892" s="4"/>
    </row>
    <row r="893" spans="1:133" ht="12.75" x14ac:dyDescent="0.2">
      <c r="A893" s="11"/>
      <c r="J893" s="10"/>
      <c r="K893" s="4"/>
      <c r="L893" s="4"/>
      <c r="V893" s="4"/>
      <c r="W893" s="4"/>
      <c r="AI893" s="4"/>
      <c r="AJ893" s="4"/>
      <c r="AM893" s="4"/>
      <c r="AN893" s="4"/>
      <c r="AS893" s="4"/>
      <c r="AT893" s="4"/>
      <c r="AY893" s="4"/>
      <c r="AZ893" s="4"/>
      <c r="BE893" s="4"/>
      <c r="BF893" s="4"/>
      <c r="BK893" s="4"/>
      <c r="BL893" s="4"/>
      <c r="BP893" s="4"/>
      <c r="BZ893" s="4"/>
      <c r="CK893" s="4"/>
      <c r="CV893" s="4"/>
      <c r="DG893" s="4"/>
      <c r="DR893" s="4"/>
      <c r="DV893" s="4"/>
      <c r="EC893" s="4"/>
    </row>
    <row r="894" spans="1:133" ht="12.75" x14ac:dyDescent="0.2">
      <c r="A894" s="11"/>
      <c r="J894" s="10"/>
      <c r="K894" s="4"/>
      <c r="L894" s="4"/>
      <c r="V894" s="4"/>
      <c r="W894" s="4"/>
      <c r="AI894" s="4"/>
      <c r="AJ894" s="4"/>
      <c r="AM894" s="4"/>
      <c r="AN894" s="4"/>
      <c r="AS894" s="4"/>
      <c r="AT894" s="4"/>
      <c r="AY894" s="4"/>
      <c r="AZ894" s="4"/>
      <c r="BE894" s="4"/>
      <c r="BF894" s="4"/>
      <c r="BK894" s="4"/>
      <c r="BL894" s="4"/>
      <c r="BP894" s="4"/>
      <c r="BZ894" s="4"/>
      <c r="CK894" s="4"/>
      <c r="CV894" s="4"/>
      <c r="DG894" s="4"/>
      <c r="DR894" s="4"/>
      <c r="DV894" s="4"/>
      <c r="EC894" s="4"/>
    </row>
    <row r="895" spans="1:133" ht="12.75" x14ac:dyDescent="0.2">
      <c r="A895" s="11"/>
      <c r="J895" s="10"/>
      <c r="K895" s="4"/>
      <c r="L895" s="4"/>
      <c r="V895" s="4"/>
      <c r="W895" s="4"/>
      <c r="AI895" s="4"/>
      <c r="AJ895" s="4"/>
      <c r="AM895" s="4"/>
      <c r="AN895" s="4"/>
      <c r="AS895" s="4"/>
      <c r="AT895" s="4"/>
      <c r="AY895" s="4"/>
      <c r="AZ895" s="4"/>
      <c r="BE895" s="4"/>
      <c r="BF895" s="4"/>
      <c r="BK895" s="4"/>
      <c r="BL895" s="4"/>
      <c r="BP895" s="4"/>
      <c r="BZ895" s="4"/>
      <c r="CK895" s="4"/>
      <c r="CV895" s="4"/>
      <c r="DG895" s="4"/>
      <c r="DR895" s="4"/>
      <c r="DV895" s="4"/>
      <c r="EC895" s="4"/>
    </row>
    <row r="896" spans="1:133" ht="12.75" x14ac:dyDescent="0.2">
      <c r="A896" s="11"/>
      <c r="J896" s="10"/>
      <c r="K896" s="4"/>
      <c r="L896" s="4"/>
      <c r="V896" s="4"/>
      <c r="W896" s="4"/>
      <c r="AI896" s="4"/>
      <c r="AJ896" s="4"/>
      <c r="AM896" s="4"/>
      <c r="AN896" s="4"/>
      <c r="AS896" s="4"/>
      <c r="AT896" s="4"/>
      <c r="AY896" s="4"/>
      <c r="AZ896" s="4"/>
      <c r="BE896" s="4"/>
      <c r="BF896" s="4"/>
      <c r="BK896" s="4"/>
      <c r="BL896" s="4"/>
      <c r="BP896" s="4"/>
      <c r="BZ896" s="4"/>
      <c r="CK896" s="4"/>
      <c r="CV896" s="4"/>
      <c r="DG896" s="4"/>
      <c r="DR896" s="4"/>
      <c r="DV896" s="4"/>
      <c r="EC896" s="4"/>
    </row>
    <row r="897" spans="1:133" ht="12.75" x14ac:dyDescent="0.2">
      <c r="A897" s="11"/>
      <c r="J897" s="10"/>
      <c r="K897" s="4"/>
      <c r="L897" s="4"/>
      <c r="V897" s="4"/>
      <c r="W897" s="4"/>
      <c r="AI897" s="4"/>
      <c r="AJ897" s="4"/>
      <c r="AM897" s="4"/>
      <c r="AN897" s="4"/>
      <c r="AS897" s="4"/>
      <c r="AT897" s="4"/>
      <c r="AY897" s="4"/>
      <c r="AZ897" s="4"/>
      <c r="BE897" s="4"/>
      <c r="BF897" s="4"/>
      <c r="BK897" s="4"/>
      <c r="BL897" s="4"/>
      <c r="BP897" s="4"/>
      <c r="BZ897" s="4"/>
      <c r="CK897" s="4"/>
      <c r="CV897" s="4"/>
      <c r="DG897" s="4"/>
      <c r="DR897" s="4"/>
      <c r="DV897" s="4"/>
      <c r="EC897" s="4"/>
    </row>
    <row r="898" spans="1:133" ht="12.75" x14ac:dyDescent="0.2">
      <c r="A898" s="11"/>
      <c r="J898" s="10"/>
      <c r="K898" s="4"/>
      <c r="L898" s="4"/>
      <c r="V898" s="4"/>
      <c r="W898" s="4"/>
      <c r="AI898" s="4"/>
      <c r="AJ898" s="4"/>
      <c r="AM898" s="4"/>
      <c r="AN898" s="4"/>
      <c r="AS898" s="4"/>
      <c r="AT898" s="4"/>
      <c r="AY898" s="4"/>
      <c r="AZ898" s="4"/>
      <c r="BE898" s="4"/>
      <c r="BF898" s="4"/>
      <c r="BK898" s="4"/>
      <c r="BL898" s="4"/>
      <c r="BP898" s="4"/>
      <c r="BZ898" s="4"/>
      <c r="CK898" s="4"/>
      <c r="CV898" s="4"/>
      <c r="DG898" s="4"/>
      <c r="DR898" s="4"/>
      <c r="DV898" s="4"/>
      <c r="EC898" s="4"/>
    </row>
    <row r="899" spans="1:133" ht="12.75" x14ac:dyDescent="0.2">
      <c r="A899" s="11"/>
      <c r="J899" s="10"/>
      <c r="K899" s="4"/>
      <c r="L899" s="4"/>
      <c r="V899" s="4"/>
      <c r="W899" s="4"/>
      <c r="AI899" s="4"/>
      <c r="AJ899" s="4"/>
      <c r="AM899" s="4"/>
      <c r="AN899" s="4"/>
      <c r="AS899" s="4"/>
      <c r="AT899" s="4"/>
      <c r="AY899" s="4"/>
      <c r="AZ899" s="4"/>
      <c r="BE899" s="4"/>
      <c r="BF899" s="4"/>
      <c r="BK899" s="4"/>
      <c r="BL899" s="4"/>
      <c r="BP899" s="4"/>
      <c r="BZ899" s="4"/>
      <c r="CK899" s="4"/>
      <c r="CV899" s="4"/>
      <c r="DG899" s="4"/>
      <c r="DR899" s="4"/>
      <c r="DV899" s="4"/>
      <c r="EC899" s="4"/>
    </row>
    <row r="900" spans="1:133" ht="12.75" x14ac:dyDescent="0.2">
      <c r="A900" s="11"/>
      <c r="J900" s="10"/>
      <c r="K900" s="4"/>
      <c r="L900" s="4"/>
      <c r="V900" s="4"/>
      <c r="W900" s="4"/>
      <c r="AI900" s="4"/>
      <c r="AJ900" s="4"/>
      <c r="AM900" s="4"/>
      <c r="AN900" s="4"/>
      <c r="AS900" s="4"/>
      <c r="AT900" s="4"/>
      <c r="AY900" s="4"/>
      <c r="AZ900" s="4"/>
      <c r="BE900" s="4"/>
      <c r="BF900" s="4"/>
      <c r="BK900" s="4"/>
      <c r="BL900" s="4"/>
      <c r="BP900" s="4"/>
      <c r="BZ900" s="4"/>
      <c r="CK900" s="4"/>
      <c r="CV900" s="4"/>
      <c r="DG900" s="4"/>
      <c r="DR900" s="4"/>
      <c r="DV900" s="4"/>
      <c r="EC900" s="4"/>
    </row>
    <row r="901" spans="1:133" ht="12.75" x14ac:dyDescent="0.2">
      <c r="A901" s="11"/>
      <c r="J901" s="10"/>
      <c r="K901" s="4"/>
      <c r="L901" s="4"/>
      <c r="V901" s="4"/>
      <c r="W901" s="4"/>
      <c r="AI901" s="4"/>
      <c r="AJ901" s="4"/>
      <c r="AM901" s="4"/>
      <c r="AN901" s="4"/>
      <c r="AS901" s="4"/>
      <c r="AT901" s="4"/>
      <c r="AY901" s="4"/>
      <c r="AZ901" s="4"/>
      <c r="BE901" s="4"/>
      <c r="BF901" s="4"/>
      <c r="BK901" s="4"/>
      <c r="BL901" s="4"/>
      <c r="BP901" s="4"/>
      <c r="BZ901" s="4"/>
      <c r="CK901" s="4"/>
      <c r="CV901" s="4"/>
      <c r="DG901" s="4"/>
      <c r="DR901" s="4"/>
      <c r="DV901" s="4"/>
      <c r="EC901" s="4"/>
    </row>
    <row r="902" spans="1:133" ht="12.75" x14ac:dyDescent="0.2">
      <c r="A902" s="11"/>
      <c r="J902" s="10"/>
      <c r="K902" s="4"/>
      <c r="L902" s="4"/>
      <c r="V902" s="4"/>
      <c r="W902" s="4"/>
      <c r="AI902" s="4"/>
      <c r="AJ902" s="4"/>
      <c r="AM902" s="4"/>
      <c r="AN902" s="4"/>
      <c r="AS902" s="4"/>
      <c r="AT902" s="4"/>
      <c r="AY902" s="4"/>
      <c r="AZ902" s="4"/>
      <c r="BE902" s="4"/>
      <c r="BF902" s="4"/>
      <c r="BK902" s="4"/>
      <c r="BL902" s="4"/>
      <c r="BP902" s="4"/>
      <c r="BZ902" s="4"/>
      <c r="CK902" s="4"/>
      <c r="CV902" s="4"/>
      <c r="DG902" s="4"/>
      <c r="DR902" s="4"/>
      <c r="DV902" s="4"/>
      <c r="EC902" s="4"/>
    </row>
    <row r="903" spans="1:133" ht="12.75" x14ac:dyDescent="0.2">
      <c r="A903" s="11"/>
      <c r="J903" s="10"/>
      <c r="K903" s="4"/>
      <c r="L903" s="4"/>
      <c r="V903" s="4"/>
      <c r="W903" s="4"/>
      <c r="AI903" s="4"/>
      <c r="AJ903" s="4"/>
      <c r="AM903" s="4"/>
      <c r="AN903" s="4"/>
      <c r="AS903" s="4"/>
      <c r="AT903" s="4"/>
      <c r="AY903" s="4"/>
      <c r="AZ903" s="4"/>
      <c r="BE903" s="4"/>
      <c r="BF903" s="4"/>
      <c r="BK903" s="4"/>
      <c r="BL903" s="4"/>
      <c r="BP903" s="4"/>
      <c r="BZ903" s="4"/>
      <c r="CK903" s="4"/>
      <c r="CV903" s="4"/>
      <c r="DG903" s="4"/>
      <c r="DR903" s="4"/>
      <c r="DV903" s="4"/>
      <c r="EC903" s="4"/>
    </row>
    <row r="904" spans="1:133" ht="12.75" x14ac:dyDescent="0.2">
      <c r="A904" s="11"/>
      <c r="J904" s="10"/>
      <c r="K904" s="4"/>
      <c r="L904" s="4"/>
      <c r="V904" s="4"/>
      <c r="W904" s="4"/>
      <c r="AI904" s="4"/>
      <c r="AJ904" s="4"/>
      <c r="AM904" s="4"/>
      <c r="AN904" s="4"/>
      <c r="AS904" s="4"/>
      <c r="AT904" s="4"/>
      <c r="AY904" s="4"/>
      <c r="AZ904" s="4"/>
      <c r="BE904" s="4"/>
      <c r="BF904" s="4"/>
      <c r="BK904" s="4"/>
      <c r="BL904" s="4"/>
      <c r="BP904" s="4"/>
      <c r="BZ904" s="4"/>
      <c r="CK904" s="4"/>
      <c r="CV904" s="4"/>
      <c r="DG904" s="4"/>
      <c r="DR904" s="4"/>
      <c r="DV904" s="4"/>
      <c r="EC904" s="4"/>
    </row>
    <row r="905" spans="1:133" ht="12.75" x14ac:dyDescent="0.2">
      <c r="A905" s="11"/>
      <c r="J905" s="10"/>
      <c r="K905" s="4"/>
      <c r="L905" s="4"/>
      <c r="V905" s="4"/>
      <c r="W905" s="4"/>
      <c r="AI905" s="4"/>
      <c r="AJ905" s="4"/>
      <c r="AM905" s="4"/>
      <c r="AN905" s="4"/>
      <c r="AS905" s="4"/>
      <c r="AT905" s="4"/>
      <c r="AY905" s="4"/>
      <c r="AZ905" s="4"/>
      <c r="BE905" s="4"/>
      <c r="BF905" s="4"/>
      <c r="BK905" s="4"/>
      <c r="BL905" s="4"/>
      <c r="BP905" s="4"/>
      <c r="BZ905" s="4"/>
      <c r="CK905" s="4"/>
      <c r="CV905" s="4"/>
      <c r="DG905" s="4"/>
      <c r="DR905" s="4"/>
      <c r="DV905" s="4"/>
      <c r="EC905" s="4"/>
    </row>
    <row r="906" spans="1:133" ht="12.75" x14ac:dyDescent="0.2">
      <c r="A906" s="11"/>
      <c r="J906" s="10"/>
      <c r="K906" s="4"/>
      <c r="L906" s="4"/>
      <c r="V906" s="4"/>
      <c r="W906" s="4"/>
      <c r="AI906" s="4"/>
      <c r="AJ906" s="4"/>
      <c r="AM906" s="4"/>
      <c r="AN906" s="4"/>
      <c r="AS906" s="4"/>
      <c r="AT906" s="4"/>
      <c r="AY906" s="4"/>
      <c r="AZ906" s="4"/>
      <c r="BE906" s="4"/>
      <c r="BF906" s="4"/>
      <c r="BK906" s="4"/>
      <c r="BL906" s="4"/>
      <c r="BP906" s="4"/>
      <c r="BZ906" s="4"/>
      <c r="CK906" s="4"/>
      <c r="CV906" s="4"/>
      <c r="DG906" s="4"/>
      <c r="DR906" s="4"/>
      <c r="DV906" s="4"/>
      <c r="EC906" s="4"/>
    </row>
    <row r="907" spans="1:133" ht="12.75" x14ac:dyDescent="0.2">
      <c r="A907" s="11"/>
      <c r="J907" s="10"/>
      <c r="K907" s="4"/>
      <c r="L907" s="4"/>
      <c r="V907" s="4"/>
      <c r="W907" s="4"/>
      <c r="AI907" s="4"/>
      <c r="AJ907" s="4"/>
      <c r="AM907" s="4"/>
      <c r="AN907" s="4"/>
      <c r="AS907" s="4"/>
      <c r="AT907" s="4"/>
      <c r="AY907" s="4"/>
      <c r="AZ907" s="4"/>
      <c r="BE907" s="4"/>
      <c r="BF907" s="4"/>
      <c r="BK907" s="4"/>
      <c r="BL907" s="4"/>
      <c r="BP907" s="4"/>
      <c r="BZ907" s="4"/>
      <c r="CK907" s="4"/>
      <c r="CV907" s="4"/>
      <c r="DG907" s="4"/>
      <c r="DR907" s="4"/>
      <c r="DV907" s="4"/>
      <c r="EC907" s="4"/>
    </row>
    <row r="908" spans="1:133" ht="12.75" x14ac:dyDescent="0.2">
      <c r="A908" s="11"/>
      <c r="J908" s="10"/>
      <c r="K908" s="4"/>
      <c r="L908" s="4"/>
      <c r="V908" s="4"/>
      <c r="W908" s="4"/>
      <c r="AI908" s="4"/>
      <c r="AJ908" s="4"/>
      <c r="AM908" s="4"/>
      <c r="AN908" s="4"/>
      <c r="AS908" s="4"/>
      <c r="AT908" s="4"/>
      <c r="AY908" s="4"/>
      <c r="AZ908" s="4"/>
      <c r="BE908" s="4"/>
      <c r="BF908" s="4"/>
      <c r="BK908" s="4"/>
      <c r="BL908" s="4"/>
      <c r="BP908" s="4"/>
      <c r="BZ908" s="4"/>
      <c r="CK908" s="4"/>
      <c r="CV908" s="4"/>
      <c r="DG908" s="4"/>
      <c r="DR908" s="4"/>
      <c r="DV908" s="4"/>
      <c r="EC908" s="4"/>
    </row>
    <row r="909" spans="1:133" ht="12.75" x14ac:dyDescent="0.2">
      <c r="A909" s="11"/>
      <c r="J909" s="10"/>
      <c r="K909" s="4"/>
      <c r="L909" s="4"/>
      <c r="V909" s="4"/>
      <c r="W909" s="4"/>
      <c r="AI909" s="4"/>
      <c r="AJ909" s="4"/>
      <c r="AM909" s="4"/>
      <c r="AN909" s="4"/>
      <c r="AS909" s="4"/>
      <c r="AT909" s="4"/>
      <c r="AY909" s="4"/>
      <c r="AZ909" s="4"/>
      <c r="BE909" s="4"/>
      <c r="BF909" s="4"/>
      <c r="BK909" s="4"/>
      <c r="BL909" s="4"/>
      <c r="BP909" s="4"/>
      <c r="BZ909" s="4"/>
      <c r="CK909" s="4"/>
      <c r="CV909" s="4"/>
      <c r="DG909" s="4"/>
      <c r="DR909" s="4"/>
      <c r="DV909" s="4"/>
      <c r="EC909" s="4"/>
    </row>
    <row r="910" spans="1:133" ht="12.75" x14ac:dyDescent="0.2">
      <c r="A910" s="11"/>
      <c r="J910" s="10"/>
      <c r="K910" s="4"/>
      <c r="L910" s="4"/>
      <c r="V910" s="4"/>
      <c r="W910" s="4"/>
      <c r="AI910" s="4"/>
      <c r="AJ910" s="4"/>
      <c r="AM910" s="4"/>
      <c r="AN910" s="4"/>
      <c r="AS910" s="4"/>
      <c r="AT910" s="4"/>
      <c r="AY910" s="4"/>
      <c r="AZ910" s="4"/>
      <c r="BE910" s="4"/>
      <c r="BF910" s="4"/>
      <c r="BK910" s="4"/>
      <c r="BL910" s="4"/>
      <c r="BP910" s="4"/>
      <c r="BZ910" s="4"/>
      <c r="CK910" s="4"/>
      <c r="CV910" s="4"/>
      <c r="DG910" s="4"/>
      <c r="DR910" s="4"/>
      <c r="DV910" s="4"/>
      <c r="EC910" s="4"/>
    </row>
    <row r="911" spans="1:133" ht="12.75" x14ac:dyDescent="0.2">
      <c r="A911" s="11"/>
      <c r="J911" s="10"/>
      <c r="K911" s="4"/>
      <c r="L911" s="4"/>
      <c r="V911" s="4"/>
      <c r="W911" s="4"/>
      <c r="AI911" s="4"/>
      <c r="AJ911" s="4"/>
      <c r="AM911" s="4"/>
      <c r="AN911" s="4"/>
      <c r="AS911" s="4"/>
      <c r="AT911" s="4"/>
      <c r="AY911" s="4"/>
      <c r="AZ911" s="4"/>
      <c r="BE911" s="4"/>
      <c r="BF911" s="4"/>
      <c r="BK911" s="4"/>
      <c r="BL911" s="4"/>
      <c r="BP911" s="4"/>
      <c r="BZ911" s="4"/>
      <c r="CK911" s="4"/>
      <c r="CV911" s="4"/>
      <c r="DG911" s="4"/>
      <c r="DR911" s="4"/>
      <c r="DV911" s="4"/>
      <c r="EC911" s="4"/>
    </row>
    <row r="912" spans="1:133" ht="12.75" x14ac:dyDescent="0.2">
      <c r="A912" s="11"/>
      <c r="J912" s="10"/>
      <c r="K912" s="4"/>
      <c r="L912" s="4"/>
      <c r="V912" s="4"/>
      <c r="W912" s="4"/>
      <c r="AI912" s="4"/>
      <c r="AJ912" s="4"/>
      <c r="AM912" s="4"/>
      <c r="AN912" s="4"/>
      <c r="AS912" s="4"/>
      <c r="AT912" s="4"/>
      <c r="AY912" s="4"/>
      <c r="AZ912" s="4"/>
      <c r="BE912" s="4"/>
      <c r="BF912" s="4"/>
      <c r="BK912" s="4"/>
      <c r="BL912" s="4"/>
      <c r="BP912" s="4"/>
      <c r="BZ912" s="4"/>
      <c r="CK912" s="4"/>
      <c r="CV912" s="4"/>
      <c r="DG912" s="4"/>
      <c r="DR912" s="4"/>
      <c r="DV912" s="4"/>
      <c r="EC912" s="4"/>
    </row>
    <row r="913" spans="1:133" ht="12.75" x14ac:dyDescent="0.2">
      <c r="A913" s="11"/>
      <c r="J913" s="10"/>
      <c r="K913" s="4"/>
      <c r="L913" s="4"/>
      <c r="V913" s="4"/>
      <c r="W913" s="4"/>
      <c r="AI913" s="4"/>
      <c r="AJ913" s="4"/>
      <c r="AM913" s="4"/>
      <c r="AN913" s="4"/>
      <c r="AS913" s="4"/>
      <c r="AT913" s="4"/>
      <c r="AY913" s="4"/>
      <c r="AZ913" s="4"/>
      <c r="BE913" s="4"/>
      <c r="BF913" s="4"/>
      <c r="BK913" s="4"/>
      <c r="BL913" s="4"/>
      <c r="BP913" s="4"/>
      <c r="BZ913" s="4"/>
      <c r="CK913" s="4"/>
      <c r="CV913" s="4"/>
      <c r="DG913" s="4"/>
      <c r="DR913" s="4"/>
      <c r="DV913" s="4"/>
      <c r="EC913" s="4"/>
    </row>
    <row r="914" spans="1:133" ht="12.75" x14ac:dyDescent="0.2">
      <c r="A914" s="11"/>
      <c r="J914" s="10"/>
      <c r="K914" s="4"/>
      <c r="L914" s="4"/>
      <c r="V914" s="4"/>
      <c r="W914" s="4"/>
      <c r="AI914" s="4"/>
      <c r="AJ914" s="4"/>
      <c r="AM914" s="4"/>
      <c r="AN914" s="4"/>
      <c r="AS914" s="4"/>
      <c r="AT914" s="4"/>
      <c r="AY914" s="4"/>
      <c r="AZ914" s="4"/>
      <c r="BE914" s="4"/>
      <c r="BF914" s="4"/>
      <c r="BK914" s="4"/>
      <c r="BL914" s="4"/>
      <c r="BP914" s="4"/>
      <c r="BZ914" s="4"/>
      <c r="CK914" s="4"/>
      <c r="CV914" s="4"/>
      <c r="DG914" s="4"/>
      <c r="DR914" s="4"/>
      <c r="DV914" s="4"/>
      <c r="EC914" s="4"/>
    </row>
    <row r="915" spans="1:133" ht="12.75" x14ac:dyDescent="0.2">
      <c r="A915" s="11"/>
      <c r="J915" s="10"/>
      <c r="K915" s="4"/>
      <c r="L915" s="4"/>
      <c r="V915" s="4"/>
      <c r="W915" s="4"/>
      <c r="AI915" s="4"/>
      <c r="AJ915" s="4"/>
      <c r="AM915" s="4"/>
      <c r="AN915" s="4"/>
      <c r="AS915" s="4"/>
      <c r="AT915" s="4"/>
      <c r="AY915" s="4"/>
      <c r="AZ915" s="4"/>
      <c r="BE915" s="4"/>
      <c r="BF915" s="4"/>
      <c r="BK915" s="4"/>
      <c r="BL915" s="4"/>
      <c r="BP915" s="4"/>
      <c r="BZ915" s="4"/>
      <c r="CK915" s="4"/>
      <c r="CV915" s="4"/>
      <c r="DG915" s="4"/>
      <c r="DR915" s="4"/>
      <c r="DV915" s="4"/>
      <c r="EC915" s="4"/>
    </row>
    <row r="916" spans="1:133" ht="12.75" x14ac:dyDescent="0.2">
      <c r="A916" s="11"/>
      <c r="J916" s="10"/>
      <c r="K916" s="4"/>
      <c r="L916" s="4"/>
      <c r="V916" s="4"/>
      <c r="W916" s="4"/>
      <c r="AI916" s="4"/>
      <c r="AJ916" s="4"/>
      <c r="AM916" s="4"/>
      <c r="AN916" s="4"/>
      <c r="AS916" s="4"/>
      <c r="AT916" s="4"/>
      <c r="AY916" s="4"/>
      <c r="AZ916" s="4"/>
      <c r="BE916" s="4"/>
      <c r="BF916" s="4"/>
      <c r="BK916" s="4"/>
      <c r="BL916" s="4"/>
      <c r="BP916" s="4"/>
      <c r="BZ916" s="4"/>
      <c r="CK916" s="4"/>
      <c r="CV916" s="4"/>
      <c r="DG916" s="4"/>
      <c r="DR916" s="4"/>
      <c r="DV916" s="4"/>
      <c r="EC916" s="4"/>
    </row>
    <row r="917" spans="1:133" ht="12.75" x14ac:dyDescent="0.2">
      <c r="A917" s="11"/>
      <c r="J917" s="10"/>
      <c r="K917" s="4"/>
      <c r="L917" s="4"/>
      <c r="V917" s="4"/>
      <c r="W917" s="4"/>
      <c r="AI917" s="4"/>
      <c r="AJ917" s="4"/>
      <c r="AM917" s="4"/>
      <c r="AN917" s="4"/>
      <c r="AS917" s="4"/>
      <c r="AT917" s="4"/>
      <c r="AY917" s="4"/>
      <c r="AZ917" s="4"/>
      <c r="BE917" s="4"/>
      <c r="BF917" s="4"/>
      <c r="BK917" s="4"/>
      <c r="BL917" s="4"/>
      <c r="BP917" s="4"/>
      <c r="BZ917" s="4"/>
      <c r="CK917" s="4"/>
      <c r="CV917" s="4"/>
      <c r="DG917" s="4"/>
      <c r="DR917" s="4"/>
      <c r="DV917" s="4"/>
      <c r="EC917" s="4"/>
    </row>
    <row r="918" spans="1:133" ht="12.75" x14ac:dyDescent="0.2">
      <c r="A918" s="11"/>
      <c r="J918" s="10"/>
      <c r="K918" s="4"/>
      <c r="L918" s="4"/>
      <c r="V918" s="4"/>
      <c r="W918" s="4"/>
      <c r="AI918" s="4"/>
      <c r="AJ918" s="4"/>
      <c r="AM918" s="4"/>
      <c r="AN918" s="4"/>
      <c r="AS918" s="4"/>
      <c r="AT918" s="4"/>
      <c r="AY918" s="4"/>
      <c r="AZ918" s="4"/>
      <c r="BE918" s="4"/>
      <c r="BF918" s="4"/>
      <c r="BK918" s="4"/>
      <c r="BL918" s="4"/>
      <c r="BP918" s="4"/>
      <c r="BZ918" s="4"/>
      <c r="CK918" s="4"/>
      <c r="CV918" s="4"/>
      <c r="DG918" s="4"/>
      <c r="DR918" s="4"/>
      <c r="DV918" s="4"/>
      <c r="EC918" s="4"/>
    </row>
    <row r="919" spans="1:133" ht="12.75" x14ac:dyDescent="0.2">
      <c r="A919" s="11"/>
      <c r="J919" s="10"/>
      <c r="K919" s="4"/>
      <c r="L919" s="4"/>
      <c r="V919" s="4"/>
      <c r="W919" s="4"/>
      <c r="AI919" s="4"/>
      <c r="AJ919" s="4"/>
      <c r="AM919" s="4"/>
      <c r="AN919" s="4"/>
      <c r="AS919" s="4"/>
      <c r="AT919" s="4"/>
      <c r="AY919" s="4"/>
      <c r="AZ919" s="4"/>
      <c r="BE919" s="4"/>
      <c r="BF919" s="4"/>
      <c r="BK919" s="4"/>
      <c r="BL919" s="4"/>
      <c r="BP919" s="4"/>
      <c r="BZ919" s="4"/>
      <c r="CK919" s="4"/>
      <c r="CV919" s="4"/>
      <c r="DG919" s="4"/>
      <c r="DR919" s="4"/>
      <c r="DV919" s="4"/>
      <c r="EC919" s="4"/>
    </row>
    <row r="920" spans="1:133" ht="12.75" x14ac:dyDescent="0.2">
      <c r="A920" s="11"/>
      <c r="J920" s="10"/>
      <c r="K920" s="4"/>
      <c r="L920" s="4"/>
      <c r="V920" s="4"/>
      <c r="W920" s="4"/>
      <c r="AI920" s="4"/>
      <c r="AJ920" s="4"/>
      <c r="AM920" s="4"/>
      <c r="AN920" s="4"/>
      <c r="AS920" s="4"/>
      <c r="AT920" s="4"/>
      <c r="AY920" s="4"/>
      <c r="AZ920" s="4"/>
      <c r="BE920" s="4"/>
      <c r="BF920" s="4"/>
      <c r="BK920" s="4"/>
      <c r="BL920" s="4"/>
      <c r="BP920" s="4"/>
      <c r="BZ920" s="4"/>
      <c r="CK920" s="4"/>
      <c r="CV920" s="4"/>
      <c r="DG920" s="4"/>
      <c r="DR920" s="4"/>
      <c r="DV920" s="4"/>
      <c r="EC920" s="4"/>
    </row>
    <row r="921" spans="1:133" ht="12.75" x14ac:dyDescent="0.2">
      <c r="A921" s="11"/>
      <c r="J921" s="10"/>
      <c r="K921" s="4"/>
      <c r="L921" s="4"/>
      <c r="V921" s="4"/>
      <c r="W921" s="4"/>
      <c r="AI921" s="4"/>
      <c r="AJ921" s="4"/>
      <c r="AM921" s="4"/>
      <c r="AN921" s="4"/>
      <c r="AS921" s="4"/>
      <c r="AT921" s="4"/>
      <c r="AY921" s="4"/>
      <c r="AZ921" s="4"/>
      <c r="BE921" s="4"/>
      <c r="BF921" s="4"/>
      <c r="BK921" s="4"/>
      <c r="BL921" s="4"/>
      <c r="BP921" s="4"/>
      <c r="BZ921" s="4"/>
      <c r="CK921" s="4"/>
      <c r="CV921" s="4"/>
      <c r="DG921" s="4"/>
      <c r="DR921" s="4"/>
      <c r="DV921" s="4"/>
      <c r="EC921" s="4"/>
    </row>
    <row r="922" spans="1:133" ht="12.75" x14ac:dyDescent="0.2">
      <c r="A922" s="11"/>
      <c r="J922" s="10"/>
      <c r="K922" s="4"/>
      <c r="L922" s="4"/>
      <c r="V922" s="4"/>
      <c r="W922" s="4"/>
      <c r="AI922" s="4"/>
      <c r="AJ922" s="4"/>
      <c r="AM922" s="4"/>
      <c r="AN922" s="4"/>
      <c r="AS922" s="4"/>
      <c r="AT922" s="4"/>
      <c r="AY922" s="4"/>
      <c r="AZ922" s="4"/>
      <c r="BE922" s="4"/>
      <c r="BF922" s="4"/>
      <c r="BK922" s="4"/>
      <c r="BL922" s="4"/>
      <c r="BP922" s="4"/>
      <c r="BZ922" s="4"/>
      <c r="CK922" s="4"/>
      <c r="CV922" s="4"/>
      <c r="DG922" s="4"/>
      <c r="DR922" s="4"/>
      <c r="DV922" s="4"/>
      <c r="EC922" s="4"/>
    </row>
    <row r="923" spans="1:133" ht="12.75" x14ac:dyDescent="0.2">
      <c r="A923" s="11"/>
      <c r="J923" s="10"/>
      <c r="K923" s="4"/>
      <c r="L923" s="4"/>
      <c r="V923" s="4"/>
      <c r="W923" s="4"/>
      <c r="AI923" s="4"/>
      <c r="AJ923" s="4"/>
      <c r="AM923" s="4"/>
      <c r="AN923" s="4"/>
      <c r="AS923" s="4"/>
      <c r="AT923" s="4"/>
      <c r="AY923" s="4"/>
      <c r="AZ923" s="4"/>
      <c r="BE923" s="4"/>
      <c r="BF923" s="4"/>
      <c r="BK923" s="4"/>
      <c r="BL923" s="4"/>
      <c r="BP923" s="4"/>
      <c r="BZ923" s="4"/>
      <c r="CK923" s="4"/>
      <c r="CV923" s="4"/>
      <c r="DG923" s="4"/>
      <c r="DR923" s="4"/>
      <c r="DV923" s="4"/>
      <c r="EC923" s="4"/>
    </row>
    <row r="924" spans="1:133" ht="12.75" x14ac:dyDescent="0.2">
      <c r="A924" s="11"/>
      <c r="J924" s="10"/>
      <c r="K924" s="4"/>
      <c r="L924" s="4"/>
      <c r="V924" s="4"/>
      <c r="W924" s="4"/>
      <c r="AI924" s="4"/>
      <c r="AJ924" s="4"/>
      <c r="AM924" s="4"/>
      <c r="AN924" s="4"/>
      <c r="AS924" s="4"/>
      <c r="AT924" s="4"/>
      <c r="AY924" s="4"/>
      <c r="AZ924" s="4"/>
      <c r="BE924" s="4"/>
      <c r="BF924" s="4"/>
      <c r="BK924" s="4"/>
      <c r="BL924" s="4"/>
      <c r="BP924" s="4"/>
      <c r="BZ924" s="4"/>
      <c r="CK924" s="4"/>
      <c r="CV924" s="4"/>
      <c r="DG924" s="4"/>
      <c r="DR924" s="4"/>
      <c r="DV924" s="4"/>
      <c r="EC924" s="4"/>
    </row>
    <row r="925" spans="1:133" ht="12.75" x14ac:dyDescent="0.2">
      <c r="A925" s="11"/>
      <c r="J925" s="10"/>
      <c r="K925" s="4"/>
      <c r="L925" s="4"/>
      <c r="V925" s="4"/>
      <c r="W925" s="4"/>
      <c r="AI925" s="4"/>
      <c r="AJ925" s="4"/>
      <c r="AM925" s="4"/>
      <c r="AN925" s="4"/>
      <c r="AS925" s="4"/>
      <c r="AT925" s="4"/>
      <c r="AY925" s="4"/>
      <c r="AZ925" s="4"/>
      <c r="BE925" s="4"/>
      <c r="BF925" s="4"/>
      <c r="BK925" s="4"/>
      <c r="BL925" s="4"/>
      <c r="BP925" s="4"/>
      <c r="BZ925" s="4"/>
      <c r="CK925" s="4"/>
      <c r="CV925" s="4"/>
      <c r="DG925" s="4"/>
      <c r="DR925" s="4"/>
      <c r="DV925" s="4"/>
      <c r="EC925" s="4"/>
    </row>
    <row r="926" spans="1:133" ht="12.75" x14ac:dyDescent="0.2">
      <c r="A926" s="11"/>
      <c r="J926" s="10"/>
      <c r="K926" s="4"/>
      <c r="L926" s="4"/>
      <c r="V926" s="4"/>
      <c r="W926" s="4"/>
      <c r="AI926" s="4"/>
      <c r="AJ926" s="4"/>
      <c r="AM926" s="4"/>
      <c r="AN926" s="4"/>
      <c r="AS926" s="4"/>
      <c r="AT926" s="4"/>
      <c r="AY926" s="4"/>
      <c r="AZ926" s="4"/>
      <c r="BE926" s="4"/>
      <c r="BF926" s="4"/>
      <c r="BK926" s="4"/>
      <c r="BL926" s="4"/>
      <c r="BP926" s="4"/>
      <c r="BZ926" s="4"/>
      <c r="CK926" s="4"/>
      <c r="CV926" s="4"/>
      <c r="DG926" s="4"/>
      <c r="DR926" s="4"/>
      <c r="DV926" s="4"/>
      <c r="EC926" s="4"/>
    </row>
    <row r="927" spans="1:133" ht="12.75" x14ac:dyDescent="0.2">
      <c r="A927" s="11"/>
      <c r="J927" s="10"/>
      <c r="K927" s="4"/>
      <c r="L927" s="4"/>
      <c r="V927" s="4"/>
      <c r="W927" s="4"/>
      <c r="AI927" s="4"/>
      <c r="AJ927" s="4"/>
      <c r="AM927" s="4"/>
      <c r="AN927" s="4"/>
      <c r="AS927" s="4"/>
      <c r="AT927" s="4"/>
      <c r="AY927" s="4"/>
      <c r="AZ927" s="4"/>
      <c r="BE927" s="4"/>
      <c r="BF927" s="4"/>
      <c r="BK927" s="4"/>
      <c r="BL927" s="4"/>
      <c r="BP927" s="4"/>
      <c r="BZ927" s="4"/>
      <c r="CK927" s="4"/>
      <c r="CV927" s="4"/>
      <c r="DG927" s="4"/>
      <c r="DR927" s="4"/>
      <c r="DV927" s="4"/>
      <c r="EC927" s="4"/>
    </row>
    <row r="928" spans="1:133" ht="12.75" x14ac:dyDescent="0.2">
      <c r="A928" s="11"/>
      <c r="J928" s="10"/>
      <c r="K928" s="4"/>
      <c r="L928" s="4"/>
      <c r="V928" s="4"/>
      <c r="W928" s="4"/>
      <c r="AI928" s="4"/>
      <c r="AJ928" s="4"/>
      <c r="AM928" s="4"/>
      <c r="AN928" s="4"/>
      <c r="AS928" s="4"/>
      <c r="AT928" s="4"/>
      <c r="AY928" s="4"/>
      <c r="AZ928" s="4"/>
      <c r="BE928" s="4"/>
      <c r="BF928" s="4"/>
      <c r="BK928" s="4"/>
      <c r="BL928" s="4"/>
      <c r="BP928" s="4"/>
      <c r="BZ928" s="4"/>
      <c r="CK928" s="4"/>
      <c r="CV928" s="4"/>
      <c r="DG928" s="4"/>
      <c r="DR928" s="4"/>
      <c r="DV928" s="4"/>
      <c r="EC928" s="4"/>
    </row>
    <row r="929" spans="1:133" ht="12.75" x14ac:dyDescent="0.2">
      <c r="A929" s="11"/>
      <c r="J929" s="10"/>
      <c r="K929" s="4"/>
      <c r="L929" s="4"/>
      <c r="V929" s="4"/>
      <c r="W929" s="4"/>
      <c r="AI929" s="4"/>
      <c r="AJ929" s="4"/>
      <c r="AM929" s="4"/>
      <c r="AN929" s="4"/>
      <c r="AS929" s="4"/>
      <c r="AT929" s="4"/>
      <c r="AY929" s="4"/>
      <c r="AZ929" s="4"/>
      <c r="BE929" s="4"/>
      <c r="BF929" s="4"/>
      <c r="BK929" s="4"/>
      <c r="BL929" s="4"/>
      <c r="BP929" s="4"/>
      <c r="BZ929" s="4"/>
      <c r="CK929" s="4"/>
      <c r="CV929" s="4"/>
      <c r="DG929" s="4"/>
      <c r="DR929" s="4"/>
      <c r="DV929" s="4"/>
      <c r="EC929" s="4"/>
    </row>
    <row r="930" spans="1:133" ht="12.75" x14ac:dyDescent="0.2">
      <c r="A930" s="11"/>
      <c r="J930" s="10"/>
      <c r="K930" s="4"/>
      <c r="L930" s="4"/>
      <c r="V930" s="4"/>
      <c r="W930" s="4"/>
      <c r="AI930" s="4"/>
      <c r="AJ930" s="4"/>
      <c r="AM930" s="4"/>
      <c r="AN930" s="4"/>
      <c r="AS930" s="4"/>
      <c r="AT930" s="4"/>
      <c r="AY930" s="4"/>
      <c r="AZ930" s="4"/>
      <c r="BE930" s="4"/>
      <c r="BF930" s="4"/>
      <c r="BK930" s="4"/>
      <c r="BL930" s="4"/>
      <c r="BP930" s="4"/>
      <c r="BZ930" s="4"/>
      <c r="CK930" s="4"/>
      <c r="CV930" s="4"/>
      <c r="DG930" s="4"/>
      <c r="DR930" s="4"/>
      <c r="DV930" s="4"/>
      <c r="EC930" s="4"/>
    </row>
    <row r="931" spans="1:133" ht="12.75" x14ac:dyDescent="0.2">
      <c r="A931" s="11"/>
      <c r="J931" s="10"/>
      <c r="K931" s="4"/>
      <c r="L931" s="4"/>
      <c r="V931" s="4"/>
      <c r="W931" s="4"/>
      <c r="AI931" s="4"/>
      <c r="AJ931" s="4"/>
      <c r="AM931" s="4"/>
      <c r="AN931" s="4"/>
      <c r="AS931" s="4"/>
      <c r="AT931" s="4"/>
      <c r="AY931" s="4"/>
      <c r="AZ931" s="4"/>
      <c r="BE931" s="4"/>
      <c r="BF931" s="4"/>
      <c r="BK931" s="4"/>
      <c r="BL931" s="4"/>
      <c r="BP931" s="4"/>
      <c r="BZ931" s="4"/>
      <c r="CK931" s="4"/>
      <c r="CV931" s="4"/>
      <c r="DG931" s="4"/>
      <c r="DR931" s="4"/>
      <c r="DV931" s="4"/>
      <c r="EC931" s="4"/>
    </row>
    <row r="932" spans="1:133" ht="12.75" x14ac:dyDescent="0.2">
      <c r="A932" s="11"/>
      <c r="J932" s="10"/>
      <c r="K932" s="4"/>
      <c r="L932" s="4"/>
      <c r="V932" s="4"/>
      <c r="W932" s="4"/>
      <c r="AI932" s="4"/>
      <c r="AJ932" s="4"/>
      <c r="AM932" s="4"/>
      <c r="AN932" s="4"/>
      <c r="AS932" s="4"/>
      <c r="AT932" s="4"/>
      <c r="AY932" s="4"/>
      <c r="AZ932" s="4"/>
      <c r="BE932" s="4"/>
      <c r="BF932" s="4"/>
      <c r="BK932" s="4"/>
      <c r="BL932" s="4"/>
      <c r="BP932" s="4"/>
      <c r="BZ932" s="4"/>
      <c r="CK932" s="4"/>
      <c r="CV932" s="4"/>
      <c r="DG932" s="4"/>
      <c r="DR932" s="4"/>
      <c r="DV932" s="4"/>
      <c r="EC932" s="4"/>
    </row>
    <row r="933" spans="1:133" ht="12.75" x14ac:dyDescent="0.2">
      <c r="A933" s="11"/>
      <c r="J933" s="10"/>
      <c r="K933" s="4"/>
      <c r="L933" s="4"/>
      <c r="V933" s="4"/>
      <c r="W933" s="4"/>
      <c r="AI933" s="4"/>
      <c r="AJ933" s="4"/>
      <c r="AM933" s="4"/>
      <c r="AN933" s="4"/>
      <c r="AS933" s="4"/>
      <c r="AT933" s="4"/>
      <c r="AY933" s="4"/>
      <c r="AZ933" s="4"/>
      <c r="BE933" s="4"/>
      <c r="BF933" s="4"/>
      <c r="BK933" s="4"/>
      <c r="BL933" s="4"/>
      <c r="BP933" s="4"/>
      <c r="BZ933" s="4"/>
      <c r="CK933" s="4"/>
      <c r="CV933" s="4"/>
      <c r="DG933" s="4"/>
      <c r="DR933" s="4"/>
      <c r="DV933" s="4"/>
      <c r="EC933" s="4"/>
    </row>
    <row r="934" spans="1:133" ht="12.75" x14ac:dyDescent="0.2">
      <c r="A934" s="11"/>
      <c r="J934" s="10"/>
      <c r="K934" s="4"/>
      <c r="L934" s="4"/>
      <c r="V934" s="4"/>
      <c r="W934" s="4"/>
      <c r="AI934" s="4"/>
      <c r="AJ934" s="4"/>
      <c r="AM934" s="4"/>
      <c r="AN934" s="4"/>
      <c r="AS934" s="4"/>
      <c r="AT934" s="4"/>
      <c r="AY934" s="4"/>
      <c r="AZ934" s="4"/>
      <c r="BE934" s="4"/>
      <c r="BF934" s="4"/>
      <c r="BK934" s="4"/>
      <c r="BL934" s="4"/>
      <c r="BP934" s="4"/>
      <c r="BZ934" s="4"/>
      <c r="CK934" s="4"/>
      <c r="CV934" s="4"/>
      <c r="DG934" s="4"/>
      <c r="DR934" s="4"/>
      <c r="DV934" s="4"/>
      <c r="EC934" s="4"/>
    </row>
    <row r="935" spans="1:133" ht="12.75" x14ac:dyDescent="0.2">
      <c r="A935" s="11"/>
      <c r="J935" s="10"/>
      <c r="K935" s="4"/>
      <c r="L935" s="4"/>
      <c r="V935" s="4"/>
      <c r="W935" s="4"/>
      <c r="AI935" s="4"/>
      <c r="AJ935" s="4"/>
      <c r="AM935" s="4"/>
      <c r="AN935" s="4"/>
      <c r="AS935" s="4"/>
      <c r="AT935" s="4"/>
      <c r="AY935" s="4"/>
      <c r="AZ935" s="4"/>
      <c r="BE935" s="4"/>
      <c r="BF935" s="4"/>
      <c r="BK935" s="4"/>
      <c r="BL935" s="4"/>
      <c r="BP935" s="4"/>
      <c r="BZ935" s="4"/>
      <c r="CK935" s="4"/>
      <c r="CV935" s="4"/>
      <c r="DG935" s="4"/>
      <c r="DR935" s="4"/>
      <c r="DV935" s="4"/>
      <c r="EC935" s="4"/>
    </row>
    <row r="936" spans="1:133" ht="12.75" x14ac:dyDescent="0.2">
      <c r="A936" s="11"/>
      <c r="J936" s="10"/>
      <c r="K936" s="4"/>
      <c r="L936" s="4"/>
      <c r="V936" s="4"/>
      <c r="W936" s="4"/>
      <c r="AI936" s="4"/>
      <c r="AJ936" s="4"/>
      <c r="AM936" s="4"/>
      <c r="AN936" s="4"/>
      <c r="AS936" s="4"/>
      <c r="AT936" s="4"/>
      <c r="AY936" s="4"/>
      <c r="AZ936" s="4"/>
      <c r="BE936" s="4"/>
      <c r="BF936" s="4"/>
      <c r="BK936" s="4"/>
      <c r="BL936" s="4"/>
      <c r="BP936" s="4"/>
      <c r="BZ936" s="4"/>
      <c r="CK936" s="4"/>
      <c r="CV936" s="4"/>
      <c r="DG936" s="4"/>
      <c r="DR936" s="4"/>
      <c r="DV936" s="4"/>
      <c r="EC936" s="4"/>
    </row>
    <row r="937" spans="1:133" ht="12.75" x14ac:dyDescent="0.2">
      <c r="A937" s="11"/>
      <c r="J937" s="10"/>
      <c r="K937" s="4"/>
      <c r="L937" s="4"/>
      <c r="V937" s="4"/>
      <c r="W937" s="4"/>
      <c r="AI937" s="4"/>
      <c r="AJ937" s="4"/>
      <c r="AM937" s="4"/>
      <c r="AN937" s="4"/>
      <c r="AS937" s="4"/>
      <c r="AT937" s="4"/>
      <c r="AY937" s="4"/>
      <c r="AZ937" s="4"/>
      <c r="BE937" s="4"/>
      <c r="BF937" s="4"/>
      <c r="BK937" s="4"/>
      <c r="BL937" s="4"/>
      <c r="BP937" s="4"/>
      <c r="BZ937" s="4"/>
      <c r="CK937" s="4"/>
      <c r="CV937" s="4"/>
      <c r="DG937" s="4"/>
      <c r="DR937" s="4"/>
      <c r="DV937" s="4"/>
      <c r="EC937" s="4"/>
    </row>
    <row r="938" spans="1:133" ht="12.75" x14ac:dyDescent="0.2">
      <c r="A938" s="11"/>
      <c r="J938" s="10"/>
      <c r="K938" s="4"/>
      <c r="L938" s="4"/>
      <c r="V938" s="4"/>
      <c r="W938" s="4"/>
      <c r="AI938" s="4"/>
      <c r="AJ938" s="4"/>
      <c r="AM938" s="4"/>
      <c r="AN938" s="4"/>
      <c r="AS938" s="4"/>
      <c r="AT938" s="4"/>
      <c r="AY938" s="4"/>
      <c r="AZ938" s="4"/>
      <c r="BE938" s="4"/>
      <c r="BF938" s="4"/>
      <c r="BK938" s="4"/>
      <c r="BL938" s="4"/>
      <c r="BP938" s="4"/>
      <c r="BZ938" s="4"/>
      <c r="CK938" s="4"/>
      <c r="CV938" s="4"/>
      <c r="DG938" s="4"/>
      <c r="DR938" s="4"/>
      <c r="DV938" s="4"/>
      <c r="EC938" s="4"/>
    </row>
    <row r="939" spans="1:133" ht="12.75" x14ac:dyDescent="0.2">
      <c r="A939" s="11"/>
      <c r="J939" s="10"/>
      <c r="K939" s="4"/>
      <c r="L939" s="4"/>
      <c r="V939" s="4"/>
      <c r="W939" s="4"/>
      <c r="AI939" s="4"/>
      <c r="AJ939" s="4"/>
      <c r="AM939" s="4"/>
      <c r="AN939" s="4"/>
      <c r="AS939" s="4"/>
      <c r="AT939" s="4"/>
      <c r="AY939" s="4"/>
      <c r="AZ939" s="4"/>
      <c r="BE939" s="4"/>
      <c r="BF939" s="4"/>
      <c r="BK939" s="4"/>
      <c r="BL939" s="4"/>
      <c r="BP939" s="4"/>
      <c r="BZ939" s="4"/>
      <c r="CK939" s="4"/>
      <c r="CV939" s="4"/>
      <c r="DG939" s="4"/>
      <c r="DR939" s="4"/>
      <c r="DV939" s="4"/>
      <c r="EC939" s="4"/>
    </row>
    <row r="940" spans="1:133" ht="12.75" x14ac:dyDescent="0.2">
      <c r="A940" s="11"/>
      <c r="J940" s="10"/>
      <c r="K940" s="4"/>
      <c r="L940" s="4"/>
      <c r="V940" s="4"/>
      <c r="W940" s="4"/>
      <c r="AI940" s="4"/>
      <c r="AJ940" s="4"/>
      <c r="AM940" s="4"/>
      <c r="AN940" s="4"/>
      <c r="AS940" s="4"/>
      <c r="AT940" s="4"/>
      <c r="AY940" s="4"/>
      <c r="AZ940" s="4"/>
      <c r="BE940" s="4"/>
      <c r="BF940" s="4"/>
      <c r="BK940" s="4"/>
      <c r="BL940" s="4"/>
      <c r="BP940" s="4"/>
      <c r="BZ940" s="4"/>
      <c r="CK940" s="4"/>
      <c r="CV940" s="4"/>
      <c r="DG940" s="4"/>
      <c r="DR940" s="4"/>
      <c r="DV940" s="4"/>
      <c r="EC940" s="4"/>
    </row>
    <row r="941" spans="1:133" ht="12.75" x14ac:dyDescent="0.2">
      <c r="A941" s="11"/>
      <c r="J941" s="10"/>
      <c r="K941" s="4"/>
      <c r="L941" s="4"/>
      <c r="V941" s="4"/>
      <c r="W941" s="4"/>
      <c r="AI941" s="4"/>
      <c r="AJ941" s="4"/>
      <c r="AM941" s="4"/>
      <c r="AN941" s="4"/>
      <c r="AS941" s="4"/>
      <c r="AT941" s="4"/>
      <c r="AY941" s="4"/>
      <c r="AZ941" s="4"/>
      <c r="BE941" s="4"/>
      <c r="BF941" s="4"/>
      <c r="BK941" s="4"/>
      <c r="BL941" s="4"/>
      <c r="BP941" s="4"/>
      <c r="BZ941" s="4"/>
      <c r="CK941" s="4"/>
      <c r="CV941" s="4"/>
      <c r="DG941" s="4"/>
      <c r="DR941" s="4"/>
      <c r="DV941" s="4"/>
      <c r="EC941" s="4"/>
    </row>
    <row r="942" spans="1:133" ht="12.75" x14ac:dyDescent="0.2">
      <c r="A942" s="11"/>
      <c r="J942" s="10"/>
      <c r="K942" s="4"/>
      <c r="L942" s="4"/>
      <c r="V942" s="4"/>
      <c r="W942" s="4"/>
      <c r="AI942" s="4"/>
      <c r="AJ942" s="4"/>
      <c r="AM942" s="4"/>
      <c r="AN942" s="4"/>
      <c r="AS942" s="4"/>
      <c r="AT942" s="4"/>
      <c r="AY942" s="4"/>
      <c r="AZ942" s="4"/>
      <c r="BE942" s="4"/>
      <c r="BF942" s="4"/>
      <c r="BK942" s="4"/>
      <c r="BL942" s="4"/>
      <c r="BP942" s="4"/>
      <c r="BZ942" s="4"/>
      <c r="CK942" s="4"/>
      <c r="CV942" s="4"/>
      <c r="DG942" s="4"/>
      <c r="DR942" s="4"/>
      <c r="DV942" s="4"/>
      <c r="EC942" s="4"/>
    </row>
    <row r="943" spans="1:133" ht="12.75" x14ac:dyDescent="0.2">
      <c r="A943" s="11"/>
      <c r="J943" s="10"/>
      <c r="K943" s="4"/>
      <c r="L943" s="4"/>
      <c r="V943" s="4"/>
      <c r="W943" s="4"/>
      <c r="AI943" s="4"/>
      <c r="AJ943" s="4"/>
      <c r="AM943" s="4"/>
      <c r="AN943" s="4"/>
      <c r="AS943" s="4"/>
      <c r="AT943" s="4"/>
      <c r="AY943" s="4"/>
      <c r="AZ943" s="4"/>
      <c r="BE943" s="4"/>
      <c r="BF943" s="4"/>
      <c r="BK943" s="4"/>
      <c r="BL943" s="4"/>
      <c r="BP943" s="4"/>
      <c r="BZ943" s="4"/>
      <c r="CK943" s="4"/>
      <c r="CV943" s="4"/>
      <c r="DG943" s="4"/>
      <c r="DR943" s="4"/>
      <c r="DV943" s="4"/>
      <c r="EC943" s="4"/>
    </row>
    <row r="944" spans="1:133" ht="12.75" x14ac:dyDescent="0.2">
      <c r="A944" s="11"/>
      <c r="J944" s="10"/>
      <c r="K944" s="4"/>
      <c r="L944" s="4"/>
      <c r="V944" s="4"/>
      <c r="W944" s="4"/>
      <c r="AI944" s="4"/>
      <c r="AJ944" s="4"/>
      <c r="AM944" s="4"/>
      <c r="AN944" s="4"/>
      <c r="AS944" s="4"/>
      <c r="AT944" s="4"/>
      <c r="AY944" s="4"/>
      <c r="AZ944" s="4"/>
      <c r="BE944" s="4"/>
      <c r="BF944" s="4"/>
      <c r="BK944" s="4"/>
      <c r="BL944" s="4"/>
      <c r="BP944" s="4"/>
      <c r="BZ944" s="4"/>
      <c r="CK944" s="4"/>
      <c r="CV944" s="4"/>
      <c r="DG944" s="4"/>
      <c r="DR944" s="4"/>
      <c r="DV944" s="4"/>
      <c r="EC944" s="4"/>
    </row>
    <row r="945" spans="1:133" ht="12.75" x14ac:dyDescent="0.2">
      <c r="A945" s="11"/>
      <c r="J945" s="10"/>
      <c r="K945" s="4"/>
      <c r="L945" s="4"/>
      <c r="V945" s="4"/>
      <c r="W945" s="4"/>
      <c r="AI945" s="4"/>
      <c r="AJ945" s="4"/>
      <c r="AM945" s="4"/>
      <c r="AN945" s="4"/>
      <c r="AS945" s="4"/>
      <c r="AT945" s="4"/>
      <c r="AY945" s="4"/>
      <c r="AZ945" s="4"/>
      <c r="BE945" s="4"/>
      <c r="BF945" s="4"/>
      <c r="BK945" s="4"/>
      <c r="BL945" s="4"/>
      <c r="BP945" s="4"/>
      <c r="BZ945" s="4"/>
      <c r="CK945" s="4"/>
      <c r="CV945" s="4"/>
      <c r="DG945" s="4"/>
      <c r="DR945" s="4"/>
      <c r="DV945" s="4"/>
      <c r="EC945" s="4"/>
    </row>
    <row r="946" spans="1:133" ht="12.75" x14ac:dyDescent="0.2">
      <c r="A946" s="11"/>
      <c r="J946" s="10"/>
      <c r="K946" s="4"/>
      <c r="L946" s="4"/>
      <c r="V946" s="4"/>
      <c r="W946" s="4"/>
      <c r="AI946" s="4"/>
      <c r="AJ946" s="4"/>
      <c r="AM946" s="4"/>
      <c r="AN946" s="4"/>
      <c r="AS946" s="4"/>
      <c r="AT946" s="4"/>
      <c r="AY946" s="4"/>
      <c r="AZ946" s="4"/>
      <c r="BE946" s="4"/>
      <c r="BF946" s="4"/>
      <c r="BK946" s="4"/>
      <c r="BL946" s="4"/>
      <c r="BP946" s="4"/>
      <c r="BZ946" s="4"/>
      <c r="CK946" s="4"/>
      <c r="CV946" s="4"/>
      <c r="DG946" s="4"/>
      <c r="DR946" s="4"/>
      <c r="DV946" s="4"/>
      <c r="EC946" s="4"/>
    </row>
    <row r="947" spans="1:133" ht="12.75" x14ac:dyDescent="0.2">
      <c r="A947" s="11"/>
      <c r="J947" s="10"/>
      <c r="K947" s="4"/>
      <c r="L947" s="4"/>
      <c r="V947" s="4"/>
      <c r="W947" s="4"/>
      <c r="AI947" s="4"/>
      <c r="AJ947" s="4"/>
      <c r="AM947" s="4"/>
      <c r="AN947" s="4"/>
      <c r="AS947" s="4"/>
      <c r="AT947" s="4"/>
      <c r="AY947" s="4"/>
      <c r="AZ947" s="4"/>
      <c r="BE947" s="4"/>
      <c r="BF947" s="4"/>
      <c r="BK947" s="4"/>
      <c r="BL947" s="4"/>
      <c r="BP947" s="4"/>
      <c r="BZ947" s="4"/>
      <c r="CK947" s="4"/>
      <c r="CV947" s="4"/>
      <c r="DG947" s="4"/>
      <c r="DR947" s="4"/>
      <c r="DV947" s="4"/>
      <c r="EC947" s="4"/>
    </row>
    <row r="948" spans="1:133" ht="12.75" x14ac:dyDescent="0.2">
      <c r="A948" s="11"/>
      <c r="J948" s="10"/>
      <c r="K948" s="4"/>
      <c r="L948" s="4"/>
      <c r="V948" s="4"/>
      <c r="W948" s="4"/>
      <c r="AI948" s="4"/>
      <c r="AJ948" s="4"/>
      <c r="AM948" s="4"/>
      <c r="AN948" s="4"/>
      <c r="AS948" s="4"/>
      <c r="AT948" s="4"/>
      <c r="AY948" s="4"/>
      <c r="AZ948" s="4"/>
      <c r="BE948" s="4"/>
      <c r="BF948" s="4"/>
      <c r="BK948" s="4"/>
      <c r="BL948" s="4"/>
      <c r="BP948" s="4"/>
      <c r="BZ948" s="4"/>
      <c r="CK948" s="4"/>
      <c r="CV948" s="4"/>
      <c r="DG948" s="4"/>
      <c r="DR948" s="4"/>
      <c r="DV948" s="4"/>
      <c r="EC948" s="4"/>
    </row>
    <row r="949" spans="1:133" ht="12.75" x14ac:dyDescent="0.2">
      <c r="A949" s="11"/>
      <c r="J949" s="10"/>
      <c r="K949" s="4"/>
      <c r="L949" s="4"/>
      <c r="V949" s="4"/>
      <c r="W949" s="4"/>
      <c r="AI949" s="4"/>
      <c r="AJ949" s="4"/>
      <c r="AM949" s="4"/>
      <c r="AN949" s="4"/>
      <c r="AS949" s="4"/>
      <c r="AT949" s="4"/>
      <c r="AY949" s="4"/>
      <c r="AZ949" s="4"/>
      <c r="BE949" s="4"/>
      <c r="BF949" s="4"/>
      <c r="BK949" s="4"/>
      <c r="BL949" s="4"/>
      <c r="BP949" s="4"/>
      <c r="BZ949" s="4"/>
      <c r="CK949" s="4"/>
      <c r="CV949" s="4"/>
      <c r="DG949" s="4"/>
      <c r="DR949" s="4"/>
      <c r="DV949" s="4"/>
      <c r="EC949" s="4"/>
    </row>
    <row r="950" spans="1:133" ht="12.75" x14ac:dyDescent="0.2">
      <c r="A950" s="11"/>
      <c r="J950" s="10"/>
      <c r="K950" s="4"/>
      <c r="L950" s="4"/>
      <c r="V950" s="4"/>
      <c r="W950" s="4"/>
      <c r="AI950" s="4"/>
      <c r="AJ950" s="4"/>
      <c r="AM950" s="4"/>
      <c r="AN950" s="4"/>
      <c r="AS950" s="4"/>
      <c r="AT950" s="4"/>
      <c r="AY950" s="4"/>
      <c r="AZ950" s="4"/>
      <c r="BE950" s="4"/>
      <c r="BF950" s="4"/>
      <c r="BK950" s="4"/>
      <c r="BL950" s="4"/>
      <c r="BP950" s="4"/>
      <c r="BZ950" s="4"/>
      <c r="CK950" s="4"/>
      <c r="CV950" s="4"/>
      <c r="DG950" s="4"/>
      <c r="DR950" s="4"/>
      <c r="DV950" s="4"/>
      <c r="EC950" s="4"/>
    </row>
    <row r="951" spans="1:133" ht="12.75" x14ac:dyDescent="0.2">
      <c r="A951" s="11"/>
      <c r="J951" s="10"/>
      <c r="K951" s="4"/>
      <c r="L951" s="4"/>
      <c r="V951" s="4"/>
      <c r="W951" s="4"/>
      <c r="AI951" s="4"/>
      <c r="AJ951" s="4"/>
      <c r="AM951" s="4"/>
      <c r="AN951" s="4"/>
      <c r="AS951" s="4"/>
      <c r="AT951" s="4"/>
      <c r="AY951" s="4"/>
      <c r="AZ951" s="4"/>
      <c r="BE951" s="4"/>
      <c r="BF951" s="4"/>
      <c r="BK951" s="4"/>
      <c r="BL951" s="4"/>
      <c r="BP951" s="4"/>
      <c r="BZ951" s="4"/>
      <c r="CK951" s="4"/>
      <c r="CV951" s="4"/>
      <c r="DG951" s="4"/>
      <c r="DR951" s="4"/>
      <c r="DV951" s="4"/>
      <c r="EC951" s="4"/>
    </row>
    <row r="952" spans="1:133" ht="12.75" x14ac:dyDescent="0.2">
      <c r="A952" s="11"/>
      <c r="J952" s="10"/>
      <c r="K952" s="4"/>
      <c r="L952" s="4"/>
      <c r="V952" s="4"/>
      <c r="W952" s="4"/>
      <c r="AI952" s="4"/>
      <c r="AJ952" s="4"/>
      <c r="AM952" s="4"/>
      <c r="AN952" s="4"/>
      <c r="AS952" s="4"/>
      <c r="AT952" s="4"/>
      <c r="AY952" s="4"/>
      <c r="AZ952" s="4"/>
      <c r="BE952" s="4"/>
      <c r="BF952" s="4"/>
      <c r="BK952" s="4"/>
      <c r="BL952" s="4"/>
      <c r="BP952" s="4"/>
      <c r="BZ952" s="4"/>
      <c r="CK952" s="4"/>
      <c r="CV952" s="4"/>
      <c r="DG952" s="4"/>
      <c r="DR952" s="4"/>
      <c r="DV952" s="4"/>
      <c r="EC952" s="4"/>
    </row>
    <row r="953" spans="1:133" ht="12.75" x14ac:dyDescent="0.2">
      <c r="A953" s="11"/>
      <c r="J953" s="10"/>
      <c r="K953" s="4"/>
      <c r="L953" s="4"/>
      <c r="V953" s="4"/>
      <c r="W953" s="4"/>
      <c r="AI953" s="4"/>
      <c r="AJ953" s="4"/>
      <c r="AM953" s="4"/>
      <c r="AN953" s="4"/>
      <c r="AS953" s="4"/>
      <c r="AT953" s="4"/>
      <c r="AY953" s="4"/>
      <c r="AZ953" s="4"/>
      <c r="BE953" s="4"/>
      <c r="BF953" s="4"/>
      <c r="BK953" s="4"/>
      <c r="BL953" s="4"/>
      <c r="BP953" s="4"/>
      <c r="BZ953" s="4"/>
      <c r="CK953" s="4"/>
      <c r="CV953" s="4"/>
      <c r="DG953" s="4"/>
      <c r="DR953" s="4"/>
      <c r="DV953" s="4"/>
      <c r="EC953" s="4"/>
    </row>
    <row r="954" spans="1:133" ht="12.75" x14ac:dyDescent="0.2">
      <c r="A954" s="11"/>
      <c r="J954" s="10"/>
      <c r="K954" s="4"/>
      <c r="L954" s="4"/>
      <c r="V954" s="4"/>
      <c r="W954" s="4"/>
      <c r="AI954" s="4"/>
      <c r="AJ954" s="4"/>
      <c r="AM954" s="4"/>
      <c r="AN954" s="4"/>
      <c r="AS954" s="4"/>
      <c r="AT954" s="4"/>
      <c r="AY954" s="4"/>
      <c r="AZ954" s="4"/>
      <c r="BE954" s="4"/>
      <c r="BF954" s="4"/>
      <c r="BK954" s="4"/>
      <c r="BL954" s="4"/>
      <c r="BP954" s="4"/>
      <c r="BZ954" s="4"/>
      <c r="CK954" s="4"/>
      <c r="CV954" s="4"/>
      <c r="DG954" s="4"/>
      <c r="DR954" s="4"/>
      <c r="DV954" s="4"/>
      <c r="EC954" s="4"/>
    </row>
    <row r="955" spans="1:133" ht="12.75" x14ac:dyDescent="0.2">
      <c r="A955" s="11"/>
      <c r="J955" s="10"/>
      <c r="K955" s="4"/>
      <c r="L955" s="4"/>
      <c r="V955" s="4"/>
      <c r="W955" s="4"/>
      <c r="AI955" s="4"/>
      <c r="AJ955" s="4"/>
      <c r="AM955" s="4"/>
      <c r="AN955" s="4"/>
      <c r="AS955" s="4"/>
      <c r="AT955" s="4"/>
      <c r="AY955" s="4"/>
      <c r="AZ955" s="4"/>
      <c r="BE955" s="4"/>
      <c r="BF955" s="4"/>
      <c r="BK955" s="4"/>
      <c r="BL955" s="4"/>
      <c r="BP955" s="4"/>
      <c r="BZ955" s="4"/>
      <c r="CK955" s="4"/>
      <c r="CV955" s="4"/>
      <c r="DG955" s="4"/>
      <c r="DR955" s="4"/>
      <c r="DV955" s="4"/>
      <c r="EC955" s="4"/>
    </row>
    <row r="956" spans="1:133" ht="12.75" x14ac:dyDescent="0.2">
      <c r="A956" s="11"/>
      <c r="J956" s="10"/>
      <c r="K956" s="4"/>
      <c r="L956" s="4"/>
      <c r="V956" s="4"/>
      <c r="W956" s="4"/>
      <c r="AI956" s="4"/>
      <c r="AJ956" s="4"/>
      <c r="AM956" s="4"/>
      <c r="AN956" s="4"/>
      <c r="AS956" s="4"/>
      <c r="AT956" s="4"/>
      <c r="AY956" s="4"/>
      <c r="AZ956" s="4"/>
      <c r="BE956" s="4"/>
      <c r="BF956" s="4"/>
      <c r="BK956" s="4"/>
      <c r="BL956" s="4"/>
      <c r="BP956" s="4"/>
      <c r="BZ956" s="4"/>
      <c r="CK956" s="4"/>
      <c r="CV956" s="4"/>
      <c r="DG956" s="4"/>
      <c r="DR956" s="4"/>
      <c r="DV956" s="4"/>
      <c r="EC956" s="4"/>
    </row>
    <row r="957" spans="1:133" ht="12.75" x14ac:dyDescent="0.2">
      <c r="A957" s="11"/>
      <c r="J957" s="10"/>
      <c r="K957" s="4"/>
      <c r="L957" s="4"/>
      <c r="V957" s="4"/>
      <c r="W957" s="4"/>
      <c r="AI957" s="4"/>
      <c r="AJ957" s="4"/>
      <c r="AM957" s="4"/>
      <c r="AN957" s="4"/>
      <c r="AS957" s="4"/>
      <c r="AT957" s="4"/>
      <c r="AY957" s="4"/>
      <c r="AZ957" s="4"/>
      <c r="BE957" s="4"/>
      <c r="BF957" s="4"/>
      <c r="BK957" s="4"/>
      <c r="BL957" s="4"/>
      <c r="BP957" s="4"/>
      <c r="BZ957" s="4"/>
      <c r="CK957" s="4"/>
      <c r="CV957" s="4"/>
      <c r="DG957" s="4"/>
      <c r="DR957" s="4"/>
      <c r="DV957" s="4"/>
      <c r="EC957" s="4"/>
    </row>
    <row r="958" spans="1:133" ht="12.75" x14ac:dyDescent="0.2">
      <c r="A958" s="11"/>
      <c r="J958" s="10"/>
      <c r="K958" s="4"/>
      <c r="L958" s="4"/>
      <c r="V958" s="4"/>
      <c r="W958" s="4"/>
      <c r="AI958" s="4"/>
      <c r="AJ958" s="4"/>
      <c r="AM958" s="4"/>
      <c r="AN958" s="4"/>
      <c r="AS958" s="4"/>
      <c r="AT958" s="4"/>
      <c r="AY958" s="4"/>
      <c r="AZ958" s="4"/>
      <c r="BE958" s="4"/>
      <c r="BF958" s="4"/>
      <c r="BK958" s="4"/>
      <c r="BL958" s="4"/>
      <c r="BP958" s="4"/>
      <c r="BZ958" s="4"/>
      <c r="CK958" s="4"/>
      <c r="CV958" s="4"/>
      <c r="DG958" s="4"/>
      <c r="DR958" s="4"/>
      <c r="DV958" s="4"/>
      <c r="EC958" s="4"/>
    </row>
    <row r="959" spans="1:133" ht="12.75" x14ac:dyDescent="0.2">
      <c r="A959" s="11"/>
      <c r="J959" s="10"/>
      <c r="K959" s="4"/>
      <c r="L959" s="4"/>
      <c r="V959" s="4"/>
      <c r="W959" s="4"/>
      <c r="AI959" s="4"/>
      <c r="AJ959" s="4"/>
      <c r="AM959" s="4"/>
      <c r="AN959" s="4"/>
      <c r="AS959" s="4"/>
      <c r="AT959" s="4"/>
      <c r="AY959" s="4"/>
      <c r="AZ959" s="4"/>
      <c r="BE959" s="4"/>
      <c r="BF959" s="4"/>
      <c r="BK959" s="4"/>
      <c r="BL959" s="4"/>
      <c r="BP959" s="4"/>
      <c r="BZ959" s="4"/>
      <c r="CK959" s="4"/>
      <c r="CV959" s="4"/>
      <c r="DG959" s="4"/>
      <c r="DR959" s="4"/>
      <c r="DV959" s="4"/>
      <c r="EC959" s="4"/>
    </row>
    <row r="960" spans="1:133" ht="12.75" x14ac:dyDescent="0.2">
      <c r="A960" s="11"/>
      <c r="J960" s="10"/>
      <c r="K960" s="4"/>
      <c r="L960" s="4"/>
      <c r="V960" s="4"/>
      <c r="W960" s="4"/>
      <c r="AI960" s="4"/>
      <c r="AJ960" s="4"/>
      <c r="AM960" s="4"/>
      <c r="AN960" s="4"/>
      <c r="AS960" s="4"/>
      <c r="AT960" s="4"/>
      <c r="AY960" s="4"/>
      <c r="AZ960" s="4"/>
      <c r="BE960" s="4"/>
      <c r="BF960" s="4"/>
      <c r="BK960" s="4"/>
      <c r="BL960" s="4"/>
      <c r="BP960" s="4"/>
      <c r="BZ960" s="4"/>
      <c r="CK960" s="4"/>
      <c r="CV960" s="4"/>
      <c r="DG960" s="4"/>
      <c r="DR960" s="4"/>
      <c r="DV960" s="4"/>
      <c r="EC960" s="4"/>
    </row>
    <row r="961" spans="1:133" ht="12.75" x14ac:dyDescent="0.2">
      <c r="A961" s="11"/>
      <c r="J961" s="10"/>
      <c r="K961" s="4"/>
      <c r="L961" s="4"/>
      <c r="V961" s="4"/>
      <c r="W961" s="4"/>
      <c r="AI961" s="4"/>
      <c r="AJ961" s="4"/>
      <c r="AM961" s="4"/>
      <c r="AN961" s="4"/>
      <c r="AS961" s="4"/>
      <c r="AT961" s="4"/>
      <c r="AY961" s="4"/>
      <c r="AZ961" s="4"/>
      <c r="BE961" s="4"/>
      <c r="BF961" s="4"/>
      <c r="BK961" s="4"/>
      <c r="BL961" s="4"/>
      <c r="BP961" s="4"/>
      <c r="BZ961" s="4"/>
      <c r="CK961" s="4"/>
      <c r="CV961" s="4"/>
      <c r="DG961" s="4"/>
      <c r="DR961" s="4"/>
      <c r="DV961" s="4"/>
      <c r="EC961" s="4"/>
    </row>
    <row r="962" spans="1:133" ht="12.75" x14ac:dyDescent="0.2">
      <c r="A962" s="11"/>
      <c r="J962" s="10"/>
      <c r="K962" s="4"/>
      <c r="L962" s="4"/>
      <c r="V962" s="4"/>
      <c r="W962" s="4"/>
      <c r="AI962" s="4"/>
      <c r="AJ962" s="4"/>
      <c r="AM962" s="4"/>
      <c r="AN962" s="4"/>
      <c r="AS962" s="4"/>
      <c r="AT962" s="4"/>
      <c r="AY962" s="4"/>
      <c r="AZ962" s="4"/>
      <c r="BE962" s="4"/>
      <c r="BF962" s="4"/>
      <c r="BK962" s="4"/>
      <c r="BL962" s="4"/>
      <c r="BP962" s="4"/>
      <c r="BZ962" s="4"/>
      <c r="CK962" s="4"/>
      <c r="CV962" s="4"/>
      <c r="DG962" s="4"/>
      <c r="DR962" s="4"/>
      <c r="DV962" s="4"/>
      <c r="EC962" s="4"/>
    </row>
    <row r="963" spans="1:133" ht="12.75" x14ac:dyDescent="0.2">
      <c r="A963" s="11"/>
      <c r="J963" s="10"/>
      <c r="K963" s="4"/>
      <c r="L963" s="4"/>
      <c r="V963" s="4"/>
      <c r="W963" s="4"/>
      <c r="AI963" s="4"/>
      <c r="AJ963" s="4"/>
      <c r="AM963" s="4"/>
      <c r="AN963" s="4"/>
      <c r="AS963" s="4"/>
      <c r="AT963" s="4"/>
      <c r="AY963" s="4"/>
      <c r="AZ963" s="4"/>
      <c r="BE963" s="4"/>
      <c r="BF963" s="4"/>
      <c r="BK963" s="4"/>
      <c r="BL963" s="4"/>
      <c r="BP963" s="4"/>
      <c r="BZ963" s="4"/>
      <c r="CK963" s="4"/>
      <c r="CV963" s="4"/>
      <c r="DG963" s="4"/>
      <c r="DR963" s="4"/>
      <c r="DV963" s="4"/>
      <c r="EC963" s="4"/>
    </row>
    <row r="964" spans="1:133" ht="12.75" x14ac:dyDescent="0.2">
      <c r="A964" s="11"/>
      <c r="J964" s="10"/>
      <c r="K964" s="4"/>
      <c r="L964" s="4"/>
      <c r="V964" s="4"/>
      <c r="W964" s="4"/>
      <c r="AI964" s="4"/>
      <c r="AJ964" s="4"/>
      <c r="AM964" s="4"/>
      <c r="AN964" s="4"/>
      <c r="AS964" s="4"/>
      <c r="AT964" s="4"/>
      <c r="AY964" s="4"/>
      <c r="AZ964" s="4"/>
      <c r="BE964" s="4"/>
      <c r="BF964" s="4"/>
      <c r="BK964" s="4"/>
      <c r="BL964" s="4"/>
      <c r="BP964" s="4"/>
      <c r="BZ964" s="4"/>
      <c r="CK964" s="4"/>
      <c r="CV964" s="4"/>
      <c r="DG964" s="4"/>
      <c r="DR964" s="4"/>
      <c r="DV964" s="4"/>
      <c r="EC964" s="4"/>
    </row>
    <row r="965" spans="1:133" ht="12.75" x14ac:dyDescent="0.2">
      <c r="A965" s="11"/>
      <c r="J965" s="10"/>
      <c r="K965" s="4"/>
      <c r="L965" s="4"/>
      <c r="V965" s="4"/>
      <c r="W965" s="4"/>
      <c r="AI965" s="4"/>
      <c r="AJ965" s="4"/>
      <c r="AM965" s="4"/>
      <c r="AN965" s="4"/>
      <c r="AS965" s="4"/>
      <c r="AT965" s="4"/>
      <c r="AY965" s="4"/>
      <c r="AZ965" s="4"/>
      <c r="BE965" s="4"/>
      <c r="BF965" s="4"/>
      <c r="BK965" s="4"/>
      <c r="BL965" s="4"/>
      <c r="BP965" s="4"/>
      <c r="BZ965" s="4"/>
      <c r="CK965" s="4"/>
      <c r="CV965" s="4"/>
      <c r="DG965" s="4"/>
      <c r="DR965" s="4"/>
      <c r="DV965" s="4"/>
      <c r="EC965" s="4"/>
    </row>
    <row r="966" spans="1:133" ht="12.75" x14ac:dyDescent="0.2">
      <c r="A966" s="11"/>
      <c r="J966" s="10"/>
      <c r="K966" s="4"/>
      <c r="L966" s="4"/>
      <c r="V966" s="4"/>
      <c r="W966" s="4"/>
      <c r="AI966" s="4"/>
      <c r="AJ966" s="4"/>
      <c r="AM966" s="4"/>
      <c r="AN966" s="4"/>
      <c r="AS966" s="4"/>
      <c r="AT966" s="4"/>
      <c r="AY966" s="4"/>
      <c r="AZ966" s="4"/>
      <c r="BE966" s="4"/>
      <c r="BF966" s="4"/>
      <c r="BK966" s="4"/>
      <c r="BL966" s="4"/>
      <c r="BP966" s="4"/>
      <c r="BZ966" s="4"/>
      <c r="CK966" s="4"/>
      <c r="CV966" s="4"/>
      <c r="DG966" s="4"/>
      <c r="DR966" s="4"/>
      <c r="DV966" s="4"/>
      <c r="EC966" s="4"/>
    </row>
    <row r="967" spans="1:133" ht="12.75" x14ac:dyDescent="0.2">
      <c r="A967" s="11"/>
      <c r="J967" s="10"/>
      <c r="K967" s="4"/>
      <c r="L967" s="4"/>
      <c r="V967" s="4"/>
      <c r="W967" s="4"/>
      <c r="AI967" s="4"/>
      <c r="AJ967" s="4"/>
      <c r="AM967" s="4"/>
      <c r="AN967" s="4"/>
      <c r="AS967" s="4"/>
      <c r="AT967" s="4"/>
      <c r="AY967" s="4"/>
      <c r="AZ967" s="4"/>
      <c r="BE967" s="4"/>
      <c r="BF967" s="4"/>
      <c r="BK967" s="4"/>
      <c r="BL967" s="4"/>
      <c r="BP967" s="4"/>
      <c r="BZ967" s="4"/>
      <c r="CK967" s="4"/>
      <c r="CV967" s="4"/>
      <c r="DG967" s="4"/>
      <c r="DR967" s="4"/>
      <c r="DV967" s="4"/>
      <c r="EC967" s="4"/>
    </row>
    <row r="968" spans="1:133" ht="12.75" x14ac:dyDescent="0.2">
      <c r="A968" s="11"/>
      <c r="J968" s="10"/>
      <c r="K968" s="4"/>
      <c r="L968" s="4"/>
      <c r="V968" s="4"/>
      <c r="W968" s="4"/>
      <c r="AI968" s="4"/>
      <c r="AJ968" s="4"/>
      <c r="AM968" s="4"/>
      <c r="AN968" s="4"/>
      <c r="AS968" s="4"/>
      <c r="AT968" s="4"/>
      <c r="AY968" s="4"/>
      <c r="AZ968" s="4"/>
      <c r="BE968" s="4"/>
      <c r="BF968" s="4"/>
      <c r="BK968" s="4"/>
      <c r="BL968" s="4"/>
      <c r="BP968" s="4"/>
      <c r="BZ968" s="4"/>
      <c r="CK968" s="4"/>
      <c r="CV968" s="4"/>
      <c r="DG968" s="4"/>
      <c r="DR968" s="4"/>
      <c r="DV968" s="4"/>
      <c r="EC968" s="4"/>
    </row>
    <row r="969" spans="1:133" ht="12.75" x14ac:dyDescent="0.2">
      <c r="A969" s="11"/>
      <c r="J969" s="10"/>
      <c r="K969" s="4"/>
      <c r="L969" s="4"/>
      <c r="V969" s="4"/>
      <c r="W969" s="4"/>
      <c r="AI969" s="4"/>
      <c r="AJ969" s="4"/>
      <c r="AM969" s="4"/>
      <c r="AN969" s="4"/>
      <c r="AS969" s="4"/>
      <c r="AT969" s="4"/>
      <c r="AY969" s="4"/>
      <c r="AZ969" s="4"/>
      <c r="BE969" s="4"/>
      <c r="BF969" s="4"/>
      <c r="BK969" s="4"/>
      <c r="BL969" s="4"/>
      <c r="BP969" s="4"/>
      <c r="BZ969" s="4"/>
      <c r="CK969" s="4"/>
      <c r="CV969" s="4"/>
      <c r="DG969" s="4"/>
      <c r="DR969" s="4"/>
      <c r="DV969" s="4"/>
      <c r="EC969" s="4"/>
    </row>
    <row r="970" spans="1:133" ht="12.75" x14ac:dyDescent="0.2">
      <c r="A970" s="11"/>
      <c r="J970" s="10"/>
      <c r="K970" s="4"/>
      <c r="L970" s="4"/>
      <c r="V970" s="4"/>
      <c r="W970" s="4"/>
      <c r="AI970" s="4"/>
      <c r="AJ970" s="4"/>
      <c r="AM970" s="4"/>
      <c r="AN970" s="4"/>
      <c r="AS970" s="4"/>
      <c r="AT970" s="4"/>
      <c r="AY970" s="4"/>
      <c r="AZ970" s="4"/>
      <c r="BE970" s="4"/>
      <c r="BF970" s="4"/>
      <c r="BK970" s="4"/>
      <c r="BL970" s="4"/>
      <c r="BP970" s="4"/>
      <c r="BZ970" s="4"/>
      <c r="CK970" s="4"/>
      <c r="CV970" s="4"/>
      <c r="DG970" s="4"/>
      <c r="DR970" s="4"/>
      <c r="DV970" s="4"/>
      <c r="EC970" s="4"/>
    </row>
    <row r="971" spans="1:133" ht="12.75" x14ac:dyDescent="0.2">
      <c r="A971" s="11"/>
      <c r="J971" s="10"/>
      <c r="K971" s="4"/>
      <c r="L971" s="4"/>
      <c r="V971" s="4"/>
      <c r="W971" s="4"/>
      <c r="AI971" s="4"/>
      <c r="AJ971" s="4"/>
      <c r="AM971" s="4"/>
      <c r="AN971" s="4"/>
      <c r="AS971" s="4"/>
      <c r="AT971" s="4"/>
      <c r="AY971" s="4"/>
      <c r="AZ971" s="4"/>
      <c r="BE971" s="4"/>
      <c r="BF971" s="4"/>
      <c r="BK971" s="4"/>
      <c r="BL971" s="4"/>
      <c r="BP971" s="4"/>
      <c r="BZ971" s="4"/>
      <c r="CK971" s="4"/>
      <c r="CV971" s="4"/>
      <c r="DG971" s="4"/>
      <c r="DR971" s="4"/>
      <c r="DV971" s="4"/>
      <c r="EC971" s="4"/>
    </row>
    <row r="972" spans="1:133" ht="12.75" x14ac:dyDescent="0.2">
      <c r="A972" s="11"/>
      <c r="J972" s="10"/>
      <c r="K972" s="4"/>
      <c r="L972" s="4"/>
      <c r="V972" s="4"/>
      <c r="W972" s="4"/>
      <c r="AI972" s="4"/>
      <c r="AJ972" s="4"/>
      <c r="AM972" s="4"/>
      <c r="AN972" s="4"/>
      <c r="AS972" s="4"/>
      <c r="AT972" s="4"/>
      <c r="AY972" s="4"/>
      <c r="AZ972" s="4"/>
      <c r="BE972" s="4"/>
      <c r="BF972" s="4"/>
      <c r="BK972" s="4"/>
      <c r="BL972" s="4"/>
      <c r="BP972" s="4"/>
      <c r="BZ972" s="4"/>
      <c r="CK972" s="4"/>
      <c r="CV972" s="4"/>
      <c r="DG972" s="4"/>
      <c r="DR972" s="4"/>
      <c r="DV972" s="4"/>
      <c r="EC972" s="4"/>
    </row>
    <row r="973" spans="1:133" ht="12.75" x14ac:dyDescent="0.2">
      <c r="A973" s="11"/>
      <c r="J973" s="10"/>
      <c r="K973" s="4"/>
      <c r="L973" s="4"/>
      <c r="V973" s="4"/>
      <c r="W973" s="4"/>
      <c r="AI973" s="4"/>
      <c r="AJ973" s="4"/>
      <c r="AM973" s="4"/>
      <c r="AN973" s="4"/>
      <c r="AS973" s="4"/>
      <c r="AT973" s="4"/>
      <c r="AY973" s="4"/>
      <c r="AZ973" s="4"/>
      <c r="BE973" s="4"/>
      <c r="BF973" s="4"/>
      <c r="BK973" s="4"/>
      <c r="BL973" s="4"/>
      <c r="BP973" s="4"/>
      <c r="BZ973" s="4"/>
      <c r="CK973" s="4"/>
      <c r="CV973" s="4"/>
      <c r="DG973" s="4"/>
      <c r="DR973" s="4"/>
      <c r="DV973" s="4"/>
      <c r="EC973" s="4"/>
    </row>
    <row r="974" spans="1:133" ht="12.75" x14ac:dyDescent="0.2">
      <c r="A974" s="11"/>
      <c r="J974" s="10"/>
      <c r="K974" s="4"/>
      <c r="L974" s="4"/>
      <c r="V974" s="4"/>
      <c r="W974" s="4"/>
      <c r="AI974" s="4"/>
      <c r="AJ974" s="4"/>
      <c r="AM974" s="4"/>
      <c r="AN974" s="4"/>
      <c r="AS974" s="4"/>
      <c r="AT974" s="4"/>
      <c r="AY974" s="4"/>
      <c r="AZ974" s="4"/>
      <c r="BE974" s="4"/>
      <c r="BF974" s="4"/>
      <c r="BK974" s="4"/>
      <c r="BL974" s="4"/>
      <c r="BP974" s="4"/>
      <c r="BZ974" s="4"/>
      <c r="CK974" s="4"/>
      <c r="CV974" s="4"/>
      <c r="DG974" s="4"/>
      <c r="DR974" s="4"/>
      <c r="DV974" s="4"/>
      <c r="EC974" s="4"/>
    </row>
    <row r="975" spans="1:133" ht="12.75" x14ac:dyDescent="0.2">
      <c r="A975" s="11"/>
      <c r="J975" s="10"/>
      <c r="K975" s="4"/>
      <c r="L975" s="4"/>
      <c r="V975" s="4"/>
      <c r="W975" s="4"/>
      <c r="AI975" s="4"/>
      <c r="AJ975" s="4"/>
      <c r="AM975" s="4"/>
      <c r="AN975" s="4"/>
      <c r="AS975" s="4"/>
      <c r="AT975" s="4"/>
      <c r="AY975" s="4"/>
      <c r="AZ975" s="4"/>
      <c r="BE975" s="4"/>
      <c r="BF975" s="4"/>
      <c r="BK975" s="4"/>
      <c r="BL975" s="4"/>
      <c r="BP975" s="4"/>
      <c r="BZ975" s="4"/>
      <c r="CK975" s="4"/>
      <c r="CV975" s="4"/>
      <c r="DG975" s="4"/>
      <c r="DR975" s="4"/>
      <c r="DV975" s="4"/>
      <c r="EC975" s="4"/>
    </row>
    <row r="976" spans="1:133" ht="12.75" x14ac:dyDescent="0.2">
      <c r="A976" s="11"/>
      <c r="J976" s="10"/>
      <c r="K976" s="4"/>
      <c r="L976" s="4"/>
      <c r="V976" s="4"/>
      <c r="W976" s="4"/>
      <c r="AI976" s="4"/>
      <c r="AJ976" s="4"/>
      <c r="AM976" s="4"/>
      <c r="AN976" s="4"/>
      <c r="AS976" s="4"/>
      <c r="AT976" s="4"/>
      <c r="AY976" s="4"/>
      <c r="AZ976" s="4"/>
      <c r="BE976" s="4"/>
      <c r="BF976" s="4"/>
      <c r="BK976" s="4"/>
      <c r="BL976" s="4"/>
      <c r="BP976" s="4"/>
      <c r="BZ976" s="4"/>
      <c r="CK976" s="4"/>
      <c r="CV976" s="4"/>
      <c r="DG976" s="4"/>
      <c r="DR976" s="4"/>
      <c r="DV976" s="4"/>
      <c r="EC976" s="4"/>
    </row>
    <row r="977" spans="1:133" ht="12.75" x14ac:dyDescent="0.2">
      <c r="A977" s="11"/>
      <c r="J977" s="10"/>
      <c r="K977" s="4"/>
      <c r="L977" s="4"/>
      <c r="V977" s="4"/>
      <c r="W977" s="4"/>
      <c r="AI977" s="4"/>
      <c r="AJ977" s="4"/>
      <c r="AM977" s="4"/>
      <c r="AN977" s="4"/>
      <c r="AS977" s="4"/>
      <c r="AT977" s="4"/>
      <c r="AY977" s="4"/>
      <c r="AZ977" s="4"/>
      <c r="BE977" s="4"/>
      <c r="BF977" s="4"/>
      <c r="BK977" s="4"/>
      <c r="BL977" s="4"/>
      <c r="BP977" s="4"/>
      <c r="BZ977" s="4"/>
      <c r="CK977" s="4"/>
      <c r="CV977" s="4"/>
      <c r="DG977" s="4"/>
      <c r="DR977" s="4"/>
      <c r="DV977" s="4"/>
      <c r="EC977" s="4"/>
    </row>
    <row r="978" spans="1:133" ht="12.75" x14ac:dyDescent="0.2">
      <c r="A978" s="11"/>
      <c r="J978" s="10"/>
      <c r="K978" s="4"/>
      <c r="L978" s="4"/>
      <c r="V978" s="4"/>
      <c r="W978" s="4"/>
      <c r="AI978" s="4"/>
      <c r="AJ978" s="4"/>
      <c r="AM978" s="4"/>
      <c r="AN978" s="4"/>
      <c r="AS978" s="4"/>
      <c r="AT978" s="4"/>
      <c r="AY978" s="4"/>
      <c r="AZ978" s="4"/>
      <c r="BE978" s="4"/>
      <c r="BF978" s="4"/>
      <c r="BK978" s="4"/>
      <c r="BL978" s="4"/>
      <c r="BP978" s="4"/>
      <c r="BZ978" s="4"/>
      <c r="CK978" s="4"/>
      <c r="CV978" s="4"/>
      <c r="DG978" s="4"/>
      <c r="DR978" s="4"/>
      <c r="DV978" s="4"/>
      <c r="EC978" s="4"/>
    </row>
    <row r="979" spans="1:133" ht="12.75" x14ac:dyDescent="0.2">
      <c r="A979" s="11"/>
      <c r="J979" s="10"/>
      <c r="K979" s="4"/>
      <c r="L979" s="4"/>
      <c r="V979" s="4"/>
      <c r="W979" s="4"/>
      <c r="AI979" s="4"/>
      <c r="AJ979" s="4"/>
      <c r="AM979" s="4"/>
      <c r="AN979" s="4"/>
      <c r="AS979" s="4"/>
      <c r="AT979" s="4"/>
      <c r="AY979" s="4"/>
      <c r="AZ979" s="4"/>
      <c r="BE979" s="4"/>
      <c r="BF979" s="4"/>
      <c r="BK979" s="4"/>
      <c r="BL979" s="4"/>
      <c r="BP979" s="4"/>
      <c r="BZ979" s="4"/>
      <c r="CK979" s="4"/>
      <c r="CV979" s="4"/>
      <c r="DG979" s="4"/>
      <c r="DR979" s="4"/>
      <c r="DV979" s="4"/>
      <c r="EC979" s="4"/>
    </row>
    <row r="980" spans="1:133" ht="12.75" x14ac:dyDescent="0.2">
      <c r="A980" s="11"/>
      <c r="J980" s="10"/>
      <c r="K980" s="4"/>
      <c r="L980" s="4"/>
      <c r="V980" s="4"/>
      <c r="W980" s="4"/>
      <c r="AI980" s="4"/>
      <c r="AJ980" s="4"/>
      <c r="AM980" s="4"/>
      <c r="AN980" s="4"/>
      <c r="AS980" s="4"/>
      <c r="AT980" s="4"/>
      <c r="AY980" s="4"/>
      <c r="AZ980" s="4"/>
      <c r="BE980" s="4"/>
      <c r="BF980" s="4"/>
      <c r="BK980" s="4"/>
      <c r="BL980" s="4"/>
      <c r="BP980" s="4"/>
      <c r="BZ980" s="4"/>
      <c r="CK980" s="4"/>
      <c r="CV980" s="4"/>
      <c r="DG980" s="4"/>
      <c r="DR980" s="4"/>
      <c r="DV980" s="4"/>
      <c r="EC980" s="4"/>
    </row>
    <row r="981" spans="1:133" ht="12.75" x14ac:dyDescent="0.2">
      <c r="A981" s="11"/>
      <c r="J981" s="10"/>
      <c r="K981" s="4"/>
      <c r="L981" s="4"/>
      <c r="V981" s="4"/>
      <c r="W981" s="4"/>
      <c r="AI981" s="4"/>
      <c r="AJ981" s="4"/>
      <c r="AM981" s="4"/>
      <c r="AN981" s="4"/>
      <c r="AS981" s="4"/>
      <c r="AT981" s="4"/>
      <c r="AY981" s="4"/>
      <c r="AZ981" s="4"/>
      <c r="BE981" s="4"/>
      <c r="BF981" s="4"/>
      <c r="BK981" s="4"/>
      <c r="BL981" s="4"/>
      <c r="BP981" s="4"/>
      <c r="BZ981" s="4"/>
      <c r="CK981" s="4"/>
      <c r="CV981" s="4"/>
      <c r="DG981" s="4"/>
      <c r="DR981" s="4"/>
      <c r="DV981" s="4"/>
      <c r="EC981" s="4"/>
    </row>
    <row r="982" spans="1:133" ht="12.75" x14ac:dyDescent="0.2">
      <c r="A982" s="11"/>
      <c r="J982" s="10"/>
      <c r="K982" s="4"/>
      <c r="L982" s="4"/>
      <c r="V982" s="4"/>
      <c r="W982" s="4"/>
      <c r="AI982" s="4"/>
      <c r="AJ982" s="4"/>
      <c r="AM982" s="4"/>
      <c r="AN982" s="4"/>
      <c r="AS982" s="4"/>
      <c r="AT982" s="4"/>
      <c r="AY982" s="4"/>
      <c r="AZ982" s="4"/>
      <c r="BE982" s="4"/>
      <c r="BF982" s="4"/>
      <c r="BK982" s="4"/>
      <c r="BL982" s="4"/>
      <c r="BP982" s="4"/>
      <c r="BZ982" s="4"/>
      <c r="CK982" s="4"/>
      <c r="CV982" s="4"/>
      <c r="DG982" s="4"/>
      <c r="DR982" s="4"/>
      <c r="DV982" s="4"/>
      <c r="EC982" s="4"/>
    </row>
    <row r="983" spans="1:133" ht="12.75" x14ac:dyDescent="0.2">
      <c r="A983" s="11"/>
      <c r="J983" s="10"/>
      <c r="K983" s="4"/>
      <c r="L983" s="4"/>
      <c r="V983" s="4"/>
      <c r="W983" s="4"/>
      <c r="AI983" s="4"/>
      <c r="AJ983" s="4"/>
      <c r="AM983" s="4"/>
      <c r="AN983" s="4"/>
      <c r="AS983" s="4"/>
      <c r="AT983" s="4"/>
      <c r="AY983" s="4"/>
      <c r="AZ983" s="4"/>
      <c r="BE983" s="4"/>
      <c r="BF983" s="4"/>
      <c r="BK983" s="4"/>
      <c r="BL983" s="4"/>
      <c r="BP983" s="4"/>
      <c r="BZ983" s="4"/>
      <c r="CK983" s="4"/>
      <c r="CV983" s="4"/>
      <c r="DG983" s="4"/>
      <c r="DR983" s="4"/>
      <c r="DV983" s="4"/>
      <c r="EC983" s="4"/>
    </row>
    <row r="984" spans="1:133" ht="12.75" x14ac:dyDescent="0.2">
      <c r="A984" s="11"/>
      <c r="J984" s="10"/>
      <c r="K984" s="4"/>
      <c r="L984" s="4"/>
      <c r="V984" s="4"/>
      <c r="W984" s="4"/>
      <c r="AI984" s="4"/>
      <c r="AJ984" s="4"/>
      <c r="AM984" s="4"/>
      <c r="AN984" s="4"/>
      <c r="AS984" s="4"/>
      <c r="AT984" s="4"/>
      <c r="AY984" s="4"/>
      <c r="AZ984" s="4"/>
      <c r="BE984" s="4"/>
      <c r="BF984" s="4"/>
      <c r="BK984" s="4"/>
      <c r="BL984" s="4"/>
      <c r="BP984" s="4"/>
      <c r="BZ984" s="4"/>
      <c r="CK984" s="4"/>
      <c r="CV984" s="4"/>
      <c r="DG984" s="4"/>
      <c r="DR984" s="4"/>
      <c r="DV984" s="4"/>
      <c r="EC984" s="4"/>
    </row>
    <row r="985" spans="1:133" ht="12.75" x14ac:dyDescent="0.2">
      <c r="A985" s="11"/>
      <c r="J985" s="10"/>
      <c r="K985" s="4"/>
      <c r="L985" s="4"/>
      <c r="V985" s="4"/>
      <c r="W985" s="4"/>
      <c r="AI985" s="4"/>
      <c r="AJ985" s="4"/>
      <c r="AM985" s="4"/>
      <c r="AN985" s="4"/>
      <c r="AS985" s="4"/>
      <c r="AT985" s="4"/>
      <c r="AY985" s="4"/>
      <c r="AZ985" s="4"/>
      <c r="BE985" s="4"/>
      <c r="BF985" s="4"/>
      <c r="BK985" s="4"/>
      <c r="BL985" s="4"/>
      <c r="BP985" s="4"/>
      <c r="BZ985" s="4"/>
      <c r="CK985" s="4"/>
      <c r="CV985" s="4"/>
      <c r="DG985" s="4"/>
      <c r="DR985" s="4"/>
      <c r="DV985" s="4"/>
      <c r="EC985" s="4"/>
    </row>
    <row r="986" spans="1:133" ht="12.75" x14ac:dyDescent="0.2">
      <c r="A986" s="11"/>
      <c r="J986" s="10"/>
      <c r="K986" s="4"/>
      <c r="L986" s="4"/>
      <c r="V986" s="4"/>
      <c r="W986" s="4"/>
      <c r="AI986" s="4"/>
      <c r="AJ986" s="4"/>
      <c r="AM986" s="4"/>
      <c r="AN986" s="4"/>
      <c r="AS986" s="4"/>
      <c r="AT986" s="4"/>
      <c r="AY986" s="4"/>
      <c r="AZ986" s="4"/>
      <c r="BE986" s="4"/>
      <c r="BF986" s="4"/>
      <c r="BK986" s="4"/>
      <c r="BL986" s="4"/>
      <c r="BP986" s="4"/>
      <c r="BZ986" s="4"/>
      <c r="CK986" s="4"/>
      <c r="CV986" s="4"/>
      <c r="DG986" s="4"/>
      <c r="DR986" s="4"/>
      <c r="DV986" s="4"/>
      <c r="EC986" s="4"/>
    </row>
    <row r="987" spans="1:133" ht="12.75" x14ac:dyDescent="0.2">
      <c r="A987" s="11"/>
      <c r="J987" s="10"/>
      <c r="K987" s="4"/>
      <c r="L987" s="4"/>
      <c r="V987" s="4"/>
      <c r="W987" s="4"/>
      <c r="AI987" s="4"/>
      <c r="AJ987" s="4"/>
      <c r="AM987" s="4"/>
      <c r="AN987" s="4"/>
      <c r="AS987" s="4"/>
      <c r="AT987" s="4"/>
      <c r="AY987" s="4"/>
      <c r="AZ987" s="4"/>
      <c r="BE987" s="4"/>
      <c r="BF987" s="4"/>
      <c r="BK987" s="4"/>
      <c r="BL987" s="4"/>
      <c r="BP987" s="4"/>
      <c r="BZ987" s="4"/>
      <c r="CK987" s="4"/>
      <c r="CV987" s="4"/>
      <c r="DG987" s="4"/>
      <c r="DR987" s="4"/>
      <c r="DV987" s="4"/>
      <c r="EC987" s="4"/>
    </row>
    <row r="988" spans="1:133" ht="12.75" x14ac:dyDescent="0.2">
      <c r="A988" s="11"/>
      <c r="J988" s="10"/>
      <c r="K988" s="4"/>
      <c r="L988" s="4"/>
      <c r="V988" s="4"/>
      <c r="W988" s="4"/>
      <c r="AI988" s="4"/>
      <c r="AJ988" s="4"/>
      <c r="AM988" s="4"/>
      <c r="AN988" s="4"/>
      <c r="AS988" s="4"/>
      <c r="AT988" s="4"/>
      <c r="AY988" s="4"/>
      <c r="AZ988" s="4"/>
      <c r="BE988" s="4"/>
      <c r="BF988" s="4"/>
      <c r="BK988" s="4"/>
      <c r="BL988" s="4"/>
      <c r="BP988" s="4"/>
      <c r="BZ988" s="4"/>
      <c r="CK988" s="4"/>
      <c r="CV988" s="4"/>
      <c r="DG988" s="4"/>
      <c r="DR988" s="4"/>
      <c r="DV988" s="4"/>
      <c r="EC988" s="4"/>
    </row>
    <row r="989" spans="1:133" ht="12.75" x14ac:dyDescent="0.2">
      <c r="A989" s="11"/>
      <c r="J989" s="10"/>
      <c r="K989" s="4"/>
      <c r="L989" s="4"/>
      <c r="V989" s="4"/>
      <c r="W989" s="4"/>
      <c r="AI989" s="4"/>
      <c r="AJ989" s="4"/>
      <c r="AM989" s="4"/>
      <c r="AN989" s="4"/>
      <c r="AS989" s="4"/>
      <c r="AT989" s="4"/>
      <c r="AY989" s="4"/>
      <c r="AZ989" s="4"/>
      <c r="BE989" s="4"/>
      <c r="BF989" s="4"/>
      <c r="BK989" s="4"/>
      <c r="BL989" s="4"/>
      <c r="BP989" s="4"/>
      <c r="BZ989" s="4"/>
      <c r="CK989" s="4"/>
      <c r="CV989" s="4"/>
      <c r="DG989" s="4"/>
      <c r="DR989" s="4"/>
      <c r="DV989" s="4"/>
      <c r="EC989" s="4"/>
    </row>
    <row r="990" spans="1:133" ht="12.75" x14ac:dyDescent="0.2">
      <c r="A990" s="11"/>
      <c r="J990" s="10"/>
      <c r="K990" s="4"/>
      <c r="L990" s="4"/>
      <c r="V990" s="4"/>
      <c r="W990" s="4"/>
      <c r="AI990" s="4"/>
      <c r="AJ990" s="4"/>
      <c r="AM990" s="4"/>
      <c r="AN990" s="4"/>
      <c r="AS990" s="4"/>
      <c r="AT990" s="4"/>
      <c r="AY990" s="4"/>
      <c r="AZ990" s="4"/>
      <c r="BE990" s="4"/>
      <c r="BF990" s="4"/>
      <c r="BK990" s="4"/>
      <c r="BL990" s="4"/>
      <c r="BP990" s="4"/>
      <c r="BZ990" s="4"/>
      <c r="CK990" s="4"/>
      <c r="CV990" s="4"/>
      <c r="DG990" s="4"/>
      <c r="DR990" s="4"/>
      <c r="DV990" s="4"/>
      <c r="EC990" s="4"/>
    </row>
    <row r="991" spans="1:133" ht="12.75" x14ac:dyDescent="0.2">
      <c r="A991" s="11"/>
      <c r="J991" s="10"/>
      <c r="K991" s="4"/>
      <c r="L991" s="4"/>
      <c r="V991" s="4"/>
      <c r="W991" s="4"/>
      <c r="AI991" s="4"/>
      <c r="AJ991" s="4"/>
      <c r="AM991" s="4"/>
      <c r="AN991" s="4"/>
      <c r="AS991" s="4"/>
      <c r="AT991" s="4"/>
      <c r="AY991" s="4"/>
      <c r="AZ991" s="4"/>
      <c r="BE991" s="4"/>
      <c r="BF991" s="4"/>
      <c r="BK991" s="4"/>
      <c r="BL991" s="4"/>
      <c r="BP991" s="4"/>
      <c r="BZ991" s="4"/>
      <c r="CK991" s="4"/>
      <c r="CV991" s="4"/>
      <c r="DG991" s="4"/>
      <c r="DR991" s="4"/>
      <c r="DV991" s="4"/>
      <c r="EC991" s="4"/>
    </row>
    <row r="992" spans="1:133" ht="12.75" x14ac:dyDescent="0.2">
      <c r="A992" s="11"/>
      <c r="J992" s="10"/>
      <c r="K992" s="4"/>
      <c r="L992" s="4"/>
      <c r="V992" s="4"/>
      <c r="W992" s="4"/>
      <c r="AI992" s="4"/>
      <c r="AJ992" s="4"/>
      <c r="AM992" s="4"/>
      <c r="AN992" s="4"/>
      <c r="AS992" s="4"/>
      <c r="AT992" s="4"/>
      <c r="AY992" s="4"/>
      <c r="AZ992" s="4"/>
      <c r="BE992" s="4"/>
      <c r="BF992" s="4"/>
      <c r="BK992" s="4"/>
      <c r="BL992" s="4"/>
      <c r="BP992" s="4"/>
      <c r="BZ992" s="4"/>
      <c r="CK992" s="4"/>
      <c r="CV992" s="4"/>
      <c r="DG992" s="4"/>
      <c r="DR992" s="4"/>
      <c r="DV992" s="4"/>
      <c r="EC992" s="4"/>
    </row>
    <row r="993" spans="1:133" ht="12.75" x14ac:dyDescent="0.2">
      <c r="A993" s="11"/>
      <c r="J993" s="10"/>
      <c r="K993" s="4"/>
      <c r="L993" s="4"/>
      <c r="V993" s="4"/>
      <c r="W993" s="4"/>
      <c r="AI993" s="4"/>
      <c r="AJ993" s="4"/>
      <c r="AM993" s="4"/>
      <c r="AN993" s="4"/>
      <c r="AS993" s="4"/>
      <c r="AT993" s="4"/>
      <c r="AY993" s="4"/>
      <c r="AZ993" s="4"/>
      <c r="BE993" s="4"/>
      <c r="BF993" s="4"/>
      <c r="BK993" s="4"/>
      <c r="BL993" s="4"/>
      <c r="BP993" s="4"/>
      <c r="BZ993" s="4"/>
      <c r="CK993" s="4"/>
      <c r="CV993" s="4"/>
      <c r="DG993" s="4"/>
      <c r="DR993" s="4"/>
      <c r="DV993" s="4"/>
      <c r="EC993" s="4"/>
    </row>
    <row r="994" spans="1:133" ht="12.75" x14ac:dyDescent="0.2">
      <c r="A994" s="11"/>
      <c r="J994" s="10"/>
      <c r="K994" s="4"/>
      <c r="L994" s="4"/>
      <c r="V994" s="4"/>
      <c r="W994" s="4"/>
      <c r="AI994" s="4"/>
      <c r="AJ994" s="4"/>
      <c r="AM994" s="4"/>
      <c r="AN994" s="4"/>
      <c r="AS994" s="4"/>
      <c r="AT994" s="4"/>
      <c r="AY994" s="4"/>
      <c r="AZ994" s="4"/>
      <c r="BE994" s="4"/>
      <c r="BF994" s="4"/>
      <c r="BK994" s="4"/>
      <c r="BL994" s="4"/>
      <c r="BP994" s="4"/>
      <c r="BZ994" s="4"/>
      <c r="CK994" s="4"/>
      <c r="CV994" s="4"/>
      <c r="DG994" s="4"/>
      <c r="DR994" s="4"/>
      <c r="DV994" s="4"/>
      <c r="EC994" s="4"/>
    </row>
    <row r="995" spans="1:133" ht="12.75" x14ac:dyDescent="0.2">
      <c r="A995" s="11"/>
      <c r="J995" s="10"/>
      <c r="K995" s="4"/>
      <c r="L995" s="4"/>
      <c r="V995" s="4"/>
      <c r="W995" s="4"/>
      <c r="AI995" s="4"/>
      <c r="AJ995" s="4"/>
      <c r="AM995" s="4"/>
      <c r="AN995" s="4"/>
      <c r="AS995" s="4"/>
      <c r="AT995" s="4"/>
      <c r="AY995" s="4"/>
      <c r="AZ995" s="4"/>
      <c r="BE995" s="4"/>
      <c r="BF995" s="4"/>
      <c r="BK995" s="4"/>
      <c r="BL995" s="4"/>
      <c r="BP995" s="4"/>
      <c r="BZ995" s="4"/>
      <c r="CK995" s="4"/>
      <c r="CV995" s="4"/>
      <c r="DG995" s="4"/>
      <c r="DR995" s="4"/>
      <c r="DV995" s="4"/>
      <c r="EC995" s="4"/>
    </row>
    <row r="996" spans="1:133" ht="12.75" x14ac:dyDescent="0.2">
      <c r="A996" s="11"/>
      <c r="J996" s="10"/>
      <c r="K996" s="4"/>
      <c r="L996" s="4"/>
      <c r="V996" s="4"/>
      <c r="W996" s="4"/>
      <c r="AI996" s="4"/>
      <c r="AJ996" s="4"/>
      <c r="AM996" s="4"/>
      <c r="AN996" s="4"/>
      <c r="AS996" s="4"/>
      <c r="AT996" s="4"/>
      <c r="AY996" s="4"/>
      <c r="AZ996" s="4"/>
      <c r="BE996" s="4"/>
      <c r="BF996" s="4"/>
      <c r="BK996" s="4"/>
      <c r="BL996" s="4"/>
      <c r="BP996" s="4"/>
      <c r="BZ996" s="4"/>
      <c r="CK996" s="4"/>
      <c r="CV996" s="4"/>
      <c r="DG996" s="4"/>
      <c r="DR996" s="4"/>
      <c r="DV996" s="4"/>
      <c r="EC996" s="4"/>
    </row>
    <row r="997" spans="1:133" ht="12.75" x14ac:dyDescent="0.2">
      <c r="A997" s="11"/>
      <c r="J997" s="10"/>
      <c r="K997" s="4"/>
      <c r="L997" s="4"/>
      <c r="V997" s="4"/>
      <c r="W997" s="4"/>
      <c r="AI997" s="4"/>
      <c r="AJ997" s="4"/>
      <c r="AM997" s="4"/>
      <c r="AN997" s="4"/>
      <c r="AS997" s="4"/>
      <c r="AT997" s="4"/>
      <c r="AY997" s="4"/>
      <c r="AZ997" s="4"/>
      <c r="BE997" s="4"/>
      <c r="BF997" s="4"/>
      <c r="BK997" s="4"/>
      <c r="BL997" s="4"/>
      <c r="BP997" s="4"/>
      <c r="BZ997" s="4"/>
      <c r="CK997" s="4"/>
      <c r="CV997" s="4"/>
      <c r="DG997" s="4"/>
      <c r="DR997" s="4"/>
      <c r="DV997" s="4"/>
      <c r="EC997" s="4"/>
    </row>
    <row r="998" spans="1:133" ht="12.75" x14ac:dyDescent="0.2">
      <c r="A998" s="11"/>
      <c r="J998" s="10"/>
      <c r="K998" s="4"/>
      <c r="L998" s="4"/>
      <c r="V998" s="4"/>
      <c r="W998" s="4"/>
      <c r="AI998" s="4"/>
      <c r="AJ998" s="4"/>
      <c r="AM998" s="4"/>
      <c r="AN998" s="4"/>
      <c r="AS998" s="4"/>
      <c r="AT998" s="4"/>
      <c r="AY998" s="4"/>
      <c r="AZ998" s="4"/>
      <c r="BE998" s="4"/>
      <c r="BF998" s="4"/>
      <c r="BK998" s="4"/>
      <c r="BL998" s="4"/>
      <c r="BP998" s="4"/>
      <c r="BZ998" s="4"/>
      <c r="CK998" s="4"/>
      <c r="CV998" s="4"/>
      <c r="DG998" s="4"/>
      <c r="DR998" s="4"/>
      <c r="DV998" s="4"/>
      <c r="EC998" s="4"/>
    </row>
    <row r="999" spans="1:133" ht="12.75" x14ac:dyDescent="0.2">
      <c r="A999" s="11"/>
      <c r="J999" s="10"/>
      <c r="K999" s="4"/>
      <c r="L999" s="4"/>
      <c r="V999" s="4"/>
      <c r="W999" s="4"/>
      <c r="AI999" s="4"/>
      <c r="AJ999" s="4"/>
      <c r="AM999" s="4"/>
      <c r="AN999" s="4"/>
      <c r="AS999" s="4"/>
      <c r="AT999" s="4"/>
      <c r="AY999" s="4"/>
      <c r="AZ999" s="4"/>
      <c r="BE999" s="4"/>
      <c r="BF999" s="4"/>
      <c r="BK999" s="4"/>
      <c r="BL999" s="4"/>
      <c r="BP999" s="4"/>
      <c r="BZ999" s="4"/>
      <c r="CK999" s="4"/>
      <c r="CV999" s="4"/>
      <c r="DG999" s="4"/>
      <c r="DR999" s="4"/>
      <c r="DV999" s="4"/>
      <c r="EC999" s="4"/>
    </row>
    <row r="1000" spans="1:133" ht="12.75" x14ac:dyDescent="0.2">
      <c r="A1000" s="11"/>
      <c r="J1000" s="10"/>
      <c r="K1000" s="4"/>
      <c r="L1000" s="4"/>
      <c r="V1000" s="4"/>
      <c r="W1000" s="4"/>
      <c r="AI1000" s="4"/>
      <c r="AJ1000" s="4"/>
      <c r="AM1000" s="4"/>
      <c r="AN1000" s="4"/>
      <c r="AS1000" s="4"/>
      <c r="AT1000" s="4"/>
      <c r="AY1000" s="4"/>
      <c r="AZ1000" s="4"/>
      <c r="BE1000" s="4"/>
      <c r="BF1000" s="4"/>
      <c r="BK1000" s="4"/>
      <c r="BL1000" s="4"/>
      <c r="BP1000" s="4"/>
      <c r="BZ1000" s="4"/>
      <c r="CK1000" s="4"/>
      <c r="CV1000" s="4"/>
      <c r="DG1000" s="4"/>
      <c r="DR1000" s="4"/>
      <c r="DV1000" s="4"/>
      <c r="EC1000" s="4"/>
    </row>
    <row r="1001" spans="1:133" ht="12.75" x14ac:dyDescent="0.2">
      <c r="A1001" s="11"/>
      <c r="J1001" s="10"/>
      <c r="K1001" s="4"/>
      <c r="L1001" s="4"/>
      <c r="V1001" s="4"/>
      <c r="W1001" s="4"/>
      <c r="AI1001" s="4"/>
      <c r="AJ1001" s="4"/>
      <c r="AM1001" s="4"/>
      <c r="AN1001" s="4"/>
      <c r="AS1001" s="4"/>
      <c r="AT1001" s="4"/>
      <c r="AY1001" s="4"/>
      <c r="AZ1001" s="4"/>
      <c r="BE1001" s="4"/>
      <c r="BF1001" s="4"/>
      <c r="BK1001" s="4"/>
      <c r="BL1001" s="4"/>
      <c r="BP1001" s="4"/>
      <c r="BZ1001" s="4"/>
      <c r="CK1001" s="4"/>
      <c r="CV1001" s="4"/>
      <c r="DG1001" s="4"/>
      <c r="DR1001" s="4"/>
      <c r="DV1001" s="4"/>
      <c r="EC1001" s="4"/>
    </row>
    <row r="1002" spans="1:133" ht="12.75" x14ac:dyDescent="0.2">
      <c r="A1002" s="11"/>
      <c r="J1002" s="10"/>
      <c r="K1002" s="4"/>
      <c r="L1002" s="4"/>
      <c r="V1002" s="4"/>
      <c r="W1002" s="4"/>
      <c r="AI1002" s="4"/>
      <c r="AJ1002" s="4"/>
      <c r="AM1002" s="4"/>
      <c r="AN1002" s="4"/>
      <c r="AS1002" s="4"/>
      <c r="AT1002" s="4"/>
      <c r="AY1002" s="4"/>
      <c r="AZ1002" s="4"/>
      <c r="BE1002" s="4"/>
      <c r="BF1002" s="4"/>
      <c r="BK1002" s="4"/>
      <c r="BL1002" s="4"/>
      <c r="BP1002" s="4"/>
      <c r="BZ1002" s="4"/>
      <c r="CK1002" s="4"/>
      <c r="CV1002" s="4"/>
      <c r="DG1002" s="4"/>
      <c r="DR1002" s="4"/>
      <c r="DV1002" s="4"/>
      <c r="EC1002" s="4"/>
    </row>
    <row r="1003" spans="1:133" ht="12.75" x14ac:dyDescent="0.2">
      <c r="A1003" s="11"/>
      <c r="J1003" s="10"/>
      <c r="K1003" s="4"/>
      <c r="L1003" s="4"/>
      <c r="V1003" s="4"/>
      <c r="W1003" s="4"/>
      <c r="AI1003" s="4"/>
      <c r="AJ1003" s="4"/>
      <c r="AM1003" s="4"/>
      <c r="AN1003" s="4"/>
      <c r="AS1003" s="4"/>
      <c r="AT1003" s="4"/>
      <c r="AY1003" s="4"/>
      <c r="AZ1003" s="4"/>
      <c r="BE1003" s="4"/>
      <c r="BF1003" s="4"/>
      <c r="BK1003" s="4"/>
      <c r="BL1003" s="4"/>
      <c r="BP1003" s="4"/>
      <c r="BZ1003" s="4"/>
      <c r="CK1003" s="4"/>
      <c r="CV1003" s="4"/>
      <c r="DG1003" s="4"/>
      <c r="DR1003" s="4"/>
      <c r="DV1003" s="4"/>
      <c r="EC1003" s="4"/>
    </row>
    <row r="1004" spans="1:133" ht="12.75" x14ac:dyDescent="0.2">
      <c r="A1004" s="11"/>
      <c r="J1004" s="10"/>
      <c r="K1004" s="4"/>
      <c r="L1004" s="4"/>
      <c r="V1004" s="4"/>
      <c r="W1004" s="4"/>
      <c r="AI1004" s="4"/>
      <c r="AJ1004" s="4"/>
      <c r="AM1004" s="4"/>
      <c r="AN1004" s="4"/>
      <c r="AS1004" s="4"/>
      <c r="AT1004" s="4"/>
      <c r="AY1004" s="4"/>
      <c r="AZ1004" s="4"/>
      <c r="BE1004" s="4"/>
      <c r="BF1004" s="4"/>
      <c r="BK1004" s="4"/>
      <c r="BL1004" s="4"/>
      <c r="BP1004" s="4"/>
      <c r="BZ1004" s="4"/>
      <c r="CK1004" s="4"/>
      <c r="CV1004" s="4"/>
      <c r="DG1004" s="4"/>
      <c r="DR1004" s="4"/>
      <c r="DV1004" s="4"/>
      <c r="EC1004" s="4"/>
    </row>
    <row r="1005" spans="1:133" ht="12.75" x14ac:dyDescent="0.2">
      <c r="A1005" s="11"/>
      <c r="J1005" s="10"/>
      <c r="K1005" s="4"/>
      <c r="L1005" s="4"/>
      <c r="V1005" s="4"/>
      <c r="W1005" s="4"/>
      <c r="AI1005" s="4"/>
      <c r="AJ1005" s="4"/>
      <c r="AM1005" s="4"/>
      <c r="AN1005" s="4"/>
      <c r="AS1005" s="4"/>
      <c r="AT1005" s="4"/>
      <c r="AY1005" s="4"/>
      <c r="AZ1005" s="4"/>
      <c r="BE1005" s="4"/>
      <c r="BF1005" s="4"/>
      <c r="BK1005" s="4"/>
      <c r="BL1005" s="4"/>
      <c r="BP1005" s="4"/>
      <c r="BZ1005" s="4"/>
      <c r="CK1005" s="4"/>
      <c r="CV1005" s="4"/>
      <c r="DG1005" s="4"/>
      <c r="DR1005" s="4"/>
      <c r="DV1005" s="4"/>
      <c r="EC1005" s="4"/>
    </row>
    <row r="1006" spans="1:133" ht="12.75" x14ac:dyDescent="0.2">
      <c r="A1006" s="11"/>
      <c r="J1006" s="10"/>
      <c r="K1006" s="4"/>
      <c r="L1006" s="4"/>
      <c r="V1006" s="4"/>
      <c r="W1006" s="4"/>
      <c r="AI1006" s="4"/>
      <c r="AJ1006" s="4"/>
      <c r="AM1006" s="4"/>
      <c r="AN1006" s="4"/>
      <c r="AS1006" s="4"/>
      <c r="AT1006" s="4"/>
      <c r="AY1006" s="4"/>
      <c r="AZ1006" s="4"/>
      <c r="BE1006" s="4"/>
      <c r="BF1006" s="4"/>
      <c r="BK1006" s="4"/>
      <c r="BL1006" s="4"/>
      <c r="BP1006" s="4"/>
      <c r="BZ1006" s="4"/>
      <c r="CK1006" s="4"/>
      <c r="CV1006" s="4"/>
      <c r="DG1006" s="4"/>
      <c r="DR1006" s="4"/>
      <c r="DV1006" s="4"/>
      <c r="EC1006" s="4"/>
    </row>
    <row r="1007" spans="1:133" ht="12.75" x14ac:dyDescent="0.2">
      <c r="A1007" s="11"/>
      <c r="J1007" s="10"/>
      <c r="K1007" s="4"/>
      <c r="L1007" s="4"/>
      <c r="V1007" s="4"/>
      <c r="W1007" s="4"/>
      <c r="AI1007" s="4"/>
      <c r="AJ1007" s="4"/>
      <c r="AM1007" s="4"/>
      <c r="AN1007" s="4"/>
      <c r="AS1007" s="4"/>
      <c r="AT1007" s="4"/>
      <c r="AY1007" s="4"/>
      <c r="AZ1007" s="4"/>
      <c r="BE1007" s="4"/>
      <c r="BF1007" s="4"/>
      <c r="BK1007" s="4"/>
      <c r="BL1007" s="4"/>
      <c r="BP1007" s="4"/>
      <c r="BZ1007" s="4"/>
      <c r="CK1007" s="4"/>
      <c r="CV1007" s="4"/>
      <c r="DG1007" s="4"/>
      <c r="DR1007" s="4"/>
      <c r="DV1007" s="4"/>
      <c r="EC1007" s="4"/>
    </row>
    <row r="1008" spans="1:133" ht="12.75" x14ac:dyDescent="0.2">
      <c r="A1008" s="11"/>
      <c r="J1008" s="10"/>
      <c r="K1008" s="4"/>
      <c r="L1008" s="4"/>
      <c r="V1008" s="4"/>
      <c r="W1008" s="4"/>
      <c r="AI1008" s="4"/>
      <c r="AJ1008" s="4"/>
      <c r="AM1008" s="4"/>
      <c r="AN1008" s="4"/>
      <c r="AS1008" s="4"/>
      <c r="AT1008" s="4"/>
      <c r="AY1008" s="4"/>
      <c r="AZ1008" s="4"/>
      <c r="BE1008" s="4"/>
      <c r="BF1008" s="4"/>
      <c r="BK1008" s="4"/>
      <c r="BL1008" s="4"/>
      <c r="BP1008" s="4"/>
      <c r="BZ1008" s="4"/>
      <c r="CK1008" s="4"/>
      <c r="CV1008" s="4"/>
      <c r="DG1008" s="4"/>
      <c r="DR1008" s="4"/>
      <c r="DV1008" s="4"/>
      <c r="EC1008" s="4"/>
    </row>
    <row r="1009" spans="1:133" ht="12.75" x14ac:dyDescent="0.2">
      <c r="A1009" s="11"/>
      <c r="J1009" s="10"/>
      <c r="K1009" s="4"/>
      <c r="L1009" s="4"/>
      <c r="V1009" s="4"/>
      <c r="W1009" s="4"/>
      <c r="AI1009" s="4"/>
      <c r="AJ1009" s="4"/>
      <c r="AM1009" s="4"/>
      <c r="AN1009" s="4"/>
      <c r="AS1009" s="4"/>
      <c r="AT1009" s="4"/>
      <c r="AY1009" s="4"/>
      <c r="AZ1009" s="4"/>
      <c r="BE1009" s="4"/>
      <c r="BF1009" s="4"/>
      <c r="BK1009" s="4"/>
      <c r="BL1009" s="4"/>
      <c r="BP1009" s="4"/>
      <c r="BZ1009" s="4"/>
      <c r="CK1009" s="4"/>
      <c r="CV1009" s="4"/>
      <c r="DG1009" s="4"/>
      <c r="DR1009" s="4"/>
      <c r="DV1009" s="4"/>
      <c r="EC1009" s="4"/>
    </row>
    <row r="1010" spans="1:133" ht="12.75" x14ac:dyDescent="0.2">
      <c r="A1010" s="11"/>
      <c r="J1010" s="10"/>
      <c r="K1010" s="4"/>
      <c r="L1010" s="4"/>
      <c r="V1010" s="4"/>
      <c r="W1010" s="4"/>
      <c r="AI1010" s="4"/>
      <c r="AJ1010" s="4"/>
      <c r="AM1010" s="4"/>
      <c r="AN1010" s="4"/>
      <c r="AS1010" s="4"/>
      <c r="AT1010" s="4"/>
      <c r="AY1010" s="4"/>
      <c r="AZ1010" s="4"/>
      <c r="BE1010" s="4"/>
      <c r="BF1010" s="4"/>
      <c r="BK1010" s="4"/>
      <c r="BL1010" s="4"/>
      <c r="BP1010" s="4"/>
      <c r="BZ1010" s="4"/>
      <c r="CK1010" s="4"/>
      <c r="CV1010" s="4"/>
      <c r="DG1010" s="4"/>
      <c r="DR1010" s="4"/>
      <c r="DV1010" s="4"/>
      <c r="EC1010" s="4"/>
    </row>
    <row r="1011" spans="1:133" ht="12.75" x14ac:dyDescent="0.2">
      <c r="A1011" s="11"/>
      <c r="J1011" s="10"/>
      <c r="K1011" s="4"/>
      <c r="L1011" s="4"/>
      <c r="V1011" s="4"/>
      <c r="W1011" s="4"/>
      <c r="AI1011" s="4"/>
      <c r="AJ1011" s="4"/>
      <c r="AM1011" s="4"/>
      <c r="AN1011" s="4"/>
      <c r="AS1011" s="4"/>
      <c r="AT1011" s="4"/>
      <c r="AY1011" s="4"/>
      <c r="AZ1011" s="4"/>
      <c r="BE1011" s="4"/>
      <c r="BF1011" s="4"/>
      <c r="BK1011" s="4"/>
      <c r="BL1011" s="4"/>
      <c r="BP1011" s="4"/>
      <c r="BZ1011" s="4"/>
      <c r="CK1011" s="4"/>
      <c r="CV1011" s="4"/>
      <c r="DG1011" s="4"/>
      <c r="DR1011" s="4"/>
      <c r="DV1011" s="4"/>
      <c r="EC1011" s="4"/>
    </row>
    <row r="1012" spans="1:133" ht="12.75" x14ac:dyDescent="0.2">
      <c r="A1012" s="11"/>
      <c r="J1012" s="10"/>
      <c r="K1012" s="4"/>
      <c r="L1012" s="4"/>
      <c r="V1012" s="4"/>
      <c r="W1012" s="4"/>
      <c r="AI1012" s="4"/>
      <c r="AJ1012" s="4"/>
      <c r="AM1012" s="4"/>
      <c r="AN1012" s="4"/>
      <c r="AS1012" s="4"/>
      <c r="AT1012" s="4"/>
      <c r="AY1012" s="4"/>
      <c r="AZ1012" s="4"/>
      <c r="BE1012" s="4"/>
      <c r="BF1012" s="4"/>
      <c r="BK1012" s="4"/>
      <c r="BL1012" s="4"/>
      <c r="BP1012" s="4"/>
      <c r="BZ1012" s="4"/>
      <c r="CK1012" s="4"/>
      <c r="CV1012" s="4"/>
      <c r="DG1012" s="4"/>
      <c r="DR1012" s="4"/>
      <c r="DV1012" s="4"/>
      <c r="EC1012" s="4"/>
    </row>
    <row r="1013" spans="1:133" ht="12.75" x14ac:dyDescent="0.2">
      <c r="A1013" s="11"/>
      <c r="J1013" s="10"/>
      <c r="K1013" s="4"/>
      <c r="L1013" s="4"/>
      <c r="V1013" s="4"/>
      <c r="W1013" s="4"/>
      <c r="AI1013" s="4"/>
      <c r="AJ1013" s="4"/>
      <c r="AM1013" s="4"/>
      <c r="AN1013" s="4"/>
      <c r="AS1013" s="4"/>
      <c r="AT1013" s="4"/>
      <c r="AY1013" s="4"/>
      <c r="AZ1013" s="4"/>
      <c r="BE1013" s="4"/>
      <c r="BF1013" s="4"/>
      <c r="BK1013" s="4"/>
      <c r="BL1013" s="4"/>
      <c r="BP1013" s="4"/>
      <c r="BZ1013" s="4"/>
      <c r="CK1013" s="4"/>
      <c r="CV1013" s="4"/>
      <c r="DG1013" s="4"/>
      <c r="DR1013" s="4"/>
      <c r="DV1013" s="4"/>
      <c r="EC1013" s="4"/>
    </row>
    <row r="1014" spans="1:133" ht="12.75" x14ac:dyDescent="0.2">
      <c r="A1014" s="11"/>
      <c r="J1014" s="10"/>
      <c r="K1014" s="4"/>
      <c r="L1014" s="4"/>
      <c r="V1014" s="4"/>
      <c r="W1014" s="4"/>
      <c r="AI1014" s="4"/>
      <c r="AJ1014" s="4"/>
      <c r="AM1014" s="4"/>
      <c r="AN1014" s="4"/>
      <c r="AS1014" s="4"/>
      <c r="AT1014" s="4"/>
      <c r="AY1014" s="4"/>
      <c r="AZ1014" s="4"/>
      <c r="BE1014" s="4"/>
      <c r="BF1014" s="4"/>
      <c r="BK1014" s="4"/>
      <c r="BL1014" s="4"/>
      <c r="BP1014" s="4"/>
      <c r="BZ1014" s="4"/>
      <c r="CK1014" s="4"/>
      <c r="CV1014" s="4"/>
      <c r="DG1014" s="4"/>
      <c r="DR1014" s="4"/>
      <c r="DV1014" s="4"/>
      <c r="EC1014" s="4"/>
    </row>
    <row r="1015" spans="1:133" ht="12.75" x14ac:dyDescent="0.2">
      <c r="A1015" s="11"/>
      <c r="J1015" s="10"/>
      <c r="K1015" s="4"/>
      <c r="L1015" s="4"/>
      <c r="V1015" s="4"/>
      <c r="W1015" s="4"/>
      <c r="AI1015" s="4"/>
      <c r="AJ1015" s="4"/>
      <c r="AM1015" s="4"/>
      <c r="AN1015" s="4"/>
      <c r="AS1015" s="4"/>
      <c r="AT1015" s="4"/>
      <c r="AY1015" s="4"/>
      <c r="AZ1015" s="4"/>
      <c r="BE1015" s="4"/>
      <c r="BF1015" s="4"/>
      <c r="BK1015" s="4"/>
      <c r="BL1015" s="4"/>
      <c r="BP1015" s="4"/>
      <c r="BZ1015" s="4"/>
      <c r="CK1015" s="4"/>
      <c r="CV1015" s="4"/>
      <c r="DG1015" s="4"/>
      <c r="DR1015" s="4"/>
      <c r="DV1015" s="4"/>
      <c r="EC1015" s="4"/>
    </row>
    <row r="1016" spans="1:133" ht="12.75" x14ac:dyDescent="0.2">
      <c r="A1016" s="11"/>
      <c r="J1016" s="10"/>
      <c r="K1016" s="4"/>
      <c r="L1016" s="4"/>
      <c r="V1016" s="4"/>
      <c r="W1016" s="4"/>
      <c r="AI1016" s="4"/>
      <c r="AJ1016" s="4"/>
      <c r="AM1016" s="4"/>
      <c r="AN1016" s="4"/>
      <c r="AS1016" s="4"/>
      <c r="AT1016" s="4"/>
      <c r="AY1016" s="4"/>
      <c r="AZ1016" s="4"/>
      <c r="BE1016" s="4"/>
      <c r="BF1016" s="4"/>
      <c r="BK1016" s="4"/>
      <c r="BL1016" s="4"/>
      <c r="BP1016" s="4"/>
      <c r="BZ1016" s="4"/>
      <c r="CK1016" s="4"/>
      <c r="CV1016" s="4"/>
      <c r="DG1016" s="4"/>
      <c r="DR1016" s="4"/>
      <c r="DV1016" s="4"/>
      <c r="EC1016" s="4"/>
    </row>
    <row r="1017" spans="1:133" ht="12.75" x14ac:dyDescent="0.2">
      <c r="A1017" s="11"/>
      <c r="J1017" s="10"/>
      <c r="K1017" s="4"/>
      <c r="L1017" s="4"/>
      <c r="V1017" s="4"/>
      <c r="W1017" s="4"/>
      <c r="AI1017" s="4"/>
      <c r="AJ1017" s="4"/>
      <c r="AM1017" s="4"/>
      <c r="AN1017" s="4"/>
      <c r="AS1017" s="4"/>
      <c r="AT1017" s="4"/>
      <c r="AY1017" s="4"/>
      <c r="AZ1017" s="4"/>
      <c r="BE1017" s="4"/>
      <c r="BF1017" s="4"/>
      <c r="BK1017" s="4"/>
      <c r="BL1017" s="4"/>
      <c r="BP1017" s="4"/>
      <c r="BZ1017" s="4"/>
      <c r="CK1017" s="4"/>
      <c r="CV1017" s="4"/>
      <c r="DG1017" s="4"/>
      <c r="DR1017" s="4"/>
      <c r="DV1017" s="4"/>
      <c r="EC1017" s="4"/>
    </row>
    <row r="1018" spans="1:133" ht="12.75" x14ac:dyDescent="0.2">
      <c r="A1018" s="11"/>
      <c r="J1018" s="10"/>
      <c r="K1018" s="4"/>
      <c r="L1018" s="4"/>
      <c r="V1018" s="4"/>
      <c r="W1018" s="4"/>
      <c r="AI1018" s="4"/>
      <c r="AJ1018" s="4"/>
      <c r="AM1018" s="4"/>
      <c r="AN1018" s="4"/>
      <c r="AS1018" s="4"/>
      <c r="AT1018" s="4"/>
      <c r="AY1018" s="4"/>
      <c r="AZ1018" s="4"/>
      <c r="BE1018" s="4"/>
      <c r="BF1018" s="4"/>
      <c r="BK1018" s="4"/>
      <c r="BL1018" s="4"/>
      <c r="BP1018" s="4"/>
      <c r="BZ1018" s="4"/>
      <c r="CK1018" s="4"/>
      <c r="CV1018" s="4"/>
      <c r="DG1018" s="4"/>
      <c r="DR1018" s="4"/>
      <c r="DV1018" s="4"/>
      <c r="EC1018" s="4"/>
    </row>
    <row r="1019" spans="1:133" ht="12.75" x14ac:dyDescent="0.2">
      <c r="A1019" s="11"/>
      <c r="J1019" s="10"/>
      <c r="K1019" s="4"/>
      <c r="L1019" s="4"/>
      <c r="V1019" s="4"/>
      <c r="W1019" s="4"/>
      <c r="AI1019" s="4"/>
      <c r="AJ1019" s="4"/>
      <c r="AM1019" s="4"/>
      <c r="AN1019" s="4"/>
      <c r="AS1019" s="4"/>
      <c r="AT1019" s="4"/>
      <c r="AY1019" s="4"/>
      <c r="AZ1019" s="4"/>
      <c r="BE1019" s="4"/>
      <c r="BF1019" s="4"/>
      <c r="BK1019" s="4"/>
      <c r="BL1019" s="4"/>
      <c r="BP1019" s="4"/>
      <c r="BZ1019" s="4"/>
      <c r="CK1019" s="4"/>
      <c r="CV1019" s="4"/>
      <c r="DG1019" s="4"/>
      <c r="DR1019" s="4"/>
      <c r="DV1019" s="4"/>
      <c r="EC1019" s="4"/>
    </row>
    <row r="1020" spans="1:133" ht="12.75" x14ac:dyDescent="0.2">
      <c r="A1020" s="11"/>
      <c r="J1020" s="10"/>
      <c r="K1020" s="4"/>
      <c r="L1020" s="4"/>
      <c r="V1020" s="4"/>
      <c r="W1020" s="4"/>
      <c r="AI1020" s="4"/>
      <c r="AJ1020" s="4"/>
      <c r="AM1020" s="4"/>
      <c r="AN1020" s="4"/>
      <c r="AS1020" s="4"/>
      <c r="AT1020" s="4"/>
      <c r="AY1020" s="4"/>
      <c r="AZ1020" s="4"/>
      <c r="BE1020" s="4"/>
      <c r="BF1020" s="4"/>
      <c r="BK1020" s="4"/>
      <c r="BL1020" s="4"/>
      <c r="BP1020" s="4"/>
      <c r="BZ1020" s="4"/>
      <c r="CK1020" s="4"/>
      <c r="CV1020" s="4"/>
      <c r="DG1020" s="4"/>
      <c r="DR1020" s="4"/>
      <c r="DV1020" s="4"/>
      <c r="EC1020" s="4"/>
    </row>
    <row r="1021" spans="1:133" ht="12.75" x14ac:dyDescent="0.2">
      <c r="A1021" s="11"/>
      <c r="J1021" s="10"/>
      <c r="K1021" s="4"/>
      <c r="L1021" s="4"/>
      <c r="V1021" s="4"/>
      <c r="W1021" s="4"/>
      <c r="AI1021" s="4"/>
      <c r="AJ1021" s="4"/>
      <c r="AM1021" s="4"/>
      <c r="AN1021" s="4"/>
      <c r="AS1021" s="4"/>
      <c r="AT1021" s="4"/>
      <c r="AY1021" s="4"/>
      <c r="AZ1021" s="4"/>
      <c r="BE1021" s="4"/>
      <c r="BF1021" s="4"/>
      <c r="BK1021" s="4"/>
      <c r="BL1021" s="4"/>
      <c r="BP1021" s="4"/>
      <c r="BZ1021" s="4"/>
      <c r="CK1021" s="4"/>
      <c r="CV1021" s="4"/>
      <c r="DG1021" s="4"/>
      <c r="DR1021" s="4"/>
      <c r="DV1021" s="4"/>
      <c r="EC1021" s="4"/>
    </row>
    <row r="1022" spans="1:133" ht="12.75" x14ac:dyDescent="0.2">
      <c r="A1022" s="11"/>
      <c r="J1022" s="10"/>
      <c r="K1022" s="4"/>
      <c r="L1022" s="4"/>
      <c r="V1022" s="4"/>
      <c r="W1022" s="4"/>
      <c r="AI1022" s="4"/>
      <c r="AJ1022" s="4"/>
      <c r="AM1022" s="4"/>
      <c r="AN1022" s="4"/>
      <c r="AS1022" s="4"/>
      <c r="AT1022" s="4"/>
      <c r="AY1022" s="4"/>
      <c r="AZ1022" s="4"/>
      <c r="BE1022" s="4"/>
      <c r="BF1022" s="4"/>
      <c r="BK1022" s="4"/>
      <c r="BL1022" s="4"/>
      <c r="BP1022" s="4"/>
      <c r="BZ1022" s="4"/>
      <c r="CK1022" s="4"/>
      <c r="CV1022" s="4"/>
      <c r="DG1022" s="4"/>
      <c r="DR1022" s="4"/>
      <c r="DV1022" s="4"/>
      <c r="EC1022" s="4"/>
    </row>
    <row r="1023" spans="1:133" ht="12.75" x14ac:dyDescent="0.2">
      <c r="A1023" s="11"/>
      <c r="J1023" s="10"/>
      <c r="K1023" s="4"/>
      <c r="L1023" s="4"/>
      <c r="V1023" s="4"/>
      <c r="W1023" s="4"/>
      <c r="AI1023" s="4"/>
      <c r="AJ1023" s="4"/>
      <c r="AM1023" s="4"/>
      <c r="AN1023" s="4"/>
      <c r="AS1023" s="4"/>
      <c r="AT1023" s="4"/>
      <c r="AY1023" s="4"/>
      <c r="AZ1023" s="4"/>
      <c r="BE1023" s="4"/>
      <c r="BF1023" s="4"/>
      <c r="BK1023" s="4"/>
      <c r="BL1023" s="4"/>
      <c r="BP1023" s="4"/>
      <c r="BZ1023" s="4"/>
      <c r="CK1023" s="4"/>
      <c r="CV1023" s="4"/>
      <c r="DG1023" s="4"/>
      <c r="DR1023" s="4"/>
      <c r="DV1023" s="4"/>
      <c r="EC1023" s="4"/>
    </row>
    <row r="1024" spans="1:133" ht="12.75" x14ac:dyDescent="0.2">
      <c r="A1024" s="11"/>
      <c r="J1024" s="10"/>
      <c r="K1024" s="4"/>
      <c r="L1024" s="4"/>
      <c r="V1024" s="4"/>
      <c r="W1024" s="4"/>
      <c r="AI1024" s="4"/>
      <c r="AJ1024" s="4"/>
      <c r="AM1024" s="4"/>
      <c r="AN1024" s="4"/>
      <c r="AS1024" s="4"/>
      <c r="AT1024" s="4"/>
      <c r="AY1024" s="4"/>
      <c r="AZ1024" s="4"/>
      <c r="BE1024" s="4"/>
      <c r="BF1024" s="4"/>
      <c r="BK1024" s="4"/>
      <c r="BL1024" s="4"/>
      <c r="BP1024" s="4"/>
      <c r="BZ1024" s="4"/>
      <c r="CK1024" s="4"/>
      <c r="CV1024" s="4"/>
      <c r="DG1024" s="4"/>
      <c r="DR1024" s="4"/>
      <c r="DV1024" s="4"/>
      <c r="EC1024" s="4"/>
    </row>
    <row r="1025" spans="1:133" ht="12.75" x14ac:dyDescent="0.2">
      <c r="A1025" s="11"/>
      <c r="J1025" s="10"/>
      <c r="K1025" s="4"/>
      <c r="L1025" s="4"/>
      <c r="V1025" s="4"/>
      <c r="W1025" s="4"/>
      <c r="AI1025" s="4"/>
      <c r="AJ1025" s="4"/>
      <c r="AM1025" s="4"/>
      <c r="AN1025" s="4"/>
      <c r="AS1025" s="4"/>
      <c r="AT1025" s="4"/>
      <c r="AY1025" s="4"/>
      <c r="AZ1025" s="4"/>
      <c r="BE1025" s="4"/>
      <c r="BF1025" s="4"/>
      <c r="BK1025" s="4"/>
      <c r="BL1025" s="4"/>
      <c r="BP1025" s="4"/>
      <c r="BZ1025" s="4"/>
      <c r="CK1025" s="4"/>
      <c r="CV1025" s="4"/>
      <c r="DG1025" s="4"/>
      <c r="DR1025" s="4"/>
      <c r="DV1025" s="4"/>
      <c r="EC1025" s="4"/>
    </row>
    <row r="1026" spans="1:133" ht="12.75" x14ac:dyDescent="0.2">
      <c r="A1026" s="11"/>
      <c r="J1026" s="10"/>
      <c r="K1026" s="4"/>
      <c r="L1026" s="4"/>
      <c r="V1026" s="4"/>
      <c r="W1026" s="4"/>
      <c r="AI1026" s="4"/>
      <c r="AJ1026" s="4"/>
      <c r="AM1026" s="4"/>
      <c r="AN1026" s="4"/>
      <c r="AS1026" s="4"/>
      <c r="AT1026" s="4"/>
      <c r="AY1026" s="4"/>
      <c r="AZ1026" s="4"/>
      <c r="BE1026" s="4"/>
      <c r="BF1026" s="4"/>
      <c r="BK1026" s="4"/>
      <c r="BL1026" s="4"/>
      <c r="BP1026" s="4"/>
      <c r="BZ1026" s="4"/>
      <c r="CK1026" s="4"/>
      <c r="CV1026" s="4"/>
      <c r="DG1026" s="4"/>
      <c r="DR1026" s="4"/>
      <c r="DV1026" s="4"/>
      <c r="EC1026" s="4"/>
    </row>
    <row r="1027" spans="1:133" ht="12.75" x14ac:dyDescent="0.2">
      <c r="A1027" s="11"/>
      <c r="J1027" s="10"/>
      <c r="K1027" s="4"/>
      <c r="L1027" s="4"/>
      <c r="V1027" s="4"/>
      <c r="W1027" s="4"/>
      <c r="AI1027" s="4"/>
      <c r="AJ1027" s="4"/>
      <c r="AM1027" s="4"/>
      <c r="AN1027" s="4"/>
      <c r="AS1027" s="4"/>
      <c r="AT1027" s="4"/>
      <c r="AY1027" s="4"/>
      <c r="AZ1027" s="4"/>
      <c r="BE1027" s="4"/>
      <c r="BF1027" s="4"/>
      <c r="BK1027" s="4"/>
      <c r="BL1027" s="4"/>
      <c r="BP1027" s="4"/>
      <c r="BZ1027" s="4"/>
      <c r="CK1027" s="4"/>
      <c r="CV1027" s="4"/>
      <c r="DG1027" s="4"/>
      <c r="DR1027" s="4"/>
      <c r="DV1027" s="4"/>
      <c r="EC1027" s="4"/>
    </row>
    <row r="1028" spans="1:133" ht="12.75" x14ac:dyDescent="0.2">
      <c r="A1028" s="11"/>
      <c r="J1028" s="10"/>
      <c r="K1028" s="4"/>
      <c r="L1028" s="4"/>
      <c r="V1028" s="4"/>
      <c r="W1028" s="4"/>
      <c r="AI1028" s="4"/>
      <c r="AJ1028" s="4"/>
      <c r="AM1028" s="4"/>
      <c r="AN1028" s="4"/>
      <c r="AS1028" s="4"/>
      <c r="AT1028" s="4"/>
      <c r="AY1028" s="4"/>
      <c r="AZ1028" s="4"/>
      <c r="BE1028" s="4"/>
      <c r="BF1028" s="4"/>
      <c r="BK1028" s="4"/>
      <c r="BL1028" s="4"/>
      <c r="BP1028" s="4"/>
      <c r="BZ1028" s="4"/>
      <c r="CK1028" s="4"/>
      <c r="CV1028" s="4"/>
      <c r="DG1028" s="4"/>
      <c r="DR1028" s="4"/>
      <c r="DV1028" s="4"/>
      <c r="EC1028" s="4"/>
    </row>
    <row r="1029" spans="1:133" ht="12.75" x14ac:dyDescent="0.2">
      <c r="A1029" s="11"/>
      <c r="J1029" s="10"/>
      <c r="K1029" s="4"/>
      <c r="L1029" s="4"/>
      <c r="V1029" s="4"/>
      <c r="W1029" s="4"/>
      <c r="AI1029" s="4"/>
      <c r="AJ1029" s="4"/>
      <c r="AM1029" s="4"/>
      <c r="AN1029" s="4"/>
      <c r="AS1029" s="4"/>
      <c r="AT1029" s="4"/>
      <c r="AY1029" s="4"/>
      <c r="AZ1029" s="4"/>
      <c r="BE1029" s="4"/>
      <c r="BF1029" s="4"/>
      <c r="BK1029" s="4"/>
      <c r="BL1029" s="4"/>
      <c r="BP1029" s="4"/>
      <c r="BZ1029" s="4"/>
      <c r="CK1029" s="4"/>
      <c r="CV1029" s="4"/>
      <c r="DG1029" s="4"/>
      <c r="DR1029" s="4"/>
      <c r="DV1029" s="4"/>
      <c r="EC1029" s="4"/>
    </row>
    <row r="1030" spans="1:133" ht="12.75" x14ac:dyDescent="0.2">
      <c r="A1030" s="11"/>
      <c r="J1030" s="10"/>
      <c r="K1030" s="4"/>
      <c r="L1030" s="4"/>
      <c r="V1030" s="4"/>
      <c r="W1030" s="4"/>
      <c r="AI1030" s="4"/>
      <c r="AJ1030" s="4"/>
      <c r="AM1030" s="4"/>
      <c r="AN1030" s="4"/>
      <c r="AS1030" s="4"/>
      <c r="AT1030" s="4"/>
      <c r="AY1030" s="4"/>
      <c r="AZ1030" s="4"/>
      <c r="BE1030" s="4"/>
      <c r="BF1030" s="4"/>
      <c r="BK1030" s="4"/>
      <c r="BL1030" s="4"/>
      <c r="BP1030" s="4"/>
      <c r="BZ1030" s="4"/>
      <c r="CK1030" s="4"/>
      <c r="CV1030" s="4"/>
      <c r="DG1030" s="4"/>
      <c r="DR1030" s="4"/>
      <c r="DV1030" s="4"/>
      <c r="EC1030" s="4"/>
    </row>
    <row r="1031" spans="1:133" ht="12.75" x14ac:dyDescent="0.2">
      <c r="A1031" s="11"/>
      <c r="J1031" s="10"/>
      <c r="K1031" s="4"/>
      <c r="L1031" s="4"/>
      <c r="V1031" s="4"/>
      <c r="W1031" s="4"/>
      <c r="AI1031" s="4"/>
      <c r="AJ1031" s="4"/>
      <c r="AM1031" s="4"/>
      <c r="AN1031" s="4"/>
      <c r="AS1031" s="4"/>
      <c r="AT1031" s="4"/>
      <c r="AY1031" s="4"/>
      <c r="AZ1031" s="4"/>
      <c r="BE1031" s="4"/>
      <c r="BF1031" s="4"/>
      <c r="BK1031" s="4"/>
      <c r="BL1031" s="4"/>
      <c r="BP1031" s="4"/>
      <c r="BZ1031" s="4"/>
      <c r="CK1031" s="4"/>
      <c r="CV1031" s="4"/>
      <c r="DG1031" s="4"/>
      <c r="DR1031" s="4"/>
      <c r="DV1031" s="4"/>
      <c r="EC1031" s="4"/>
    </row>
    <row r="1032" spans="1:133" ht="12.75" x14ac:dyDescent="0.2">
      <c r="A1032" s="11"/>
      <c r="J1032" s="10"/>
      <c r="K1032" s="4"/>
      <c r="L1032" s="4"/>
      <c r="V1032" s="4"/>
      <c r="W1032" s="4"/>
      <c r="AI1032" s="4"/>
      <c r="AJ1032" s="4"/>
      <c r="AM1032" s="4"/>
      <c r="AN1032" s="4"/>
      <c r="AS1032" s="4"/>
      <c r="AT1032" s="4"/>
      <c r="AY1032" s="4"/>
      <c r="AZ1032" s="4"/>
      <c r="BE1032" s="4"/>
      <c r="BF1032" s="4"/>
      <c r="BK1032" s="4"/>
      <c r="BL1032" s="4"/>
      <c r="BP1032" s="4"/>
      <c r="BZ1032" s="4"/>
      <c r="CK1032" s="4"/>
      <c r="CV1032" s="4"/>
      <c r="DG1032" s="4"/>
      <c r="DR1032" s="4"/>
      <c r="DV1032" s="4"/>
      <c r="EC1032" s="4"/>
    </row>
    <row r="1033" spans="1:133" ht="12.75" x14ac:dyDescent="0.2">
      <c r="A1033" s="11"/>
      <c r="J1033" s="10"/>
      <c r="K1033" s="4"/>
      <c r="L1033" s="4"/>
      <c r="V1033" s="4"/>
      <c r="W1033" s="4"/>
      <c r="AI1033" s="4"/>
      <c r="AJ1033" s="4"/>
      <c r="AM1033" s="4"/>
      <c r="AN1033" s="4"/>
      <c r="AS1033" s="4"/>
      <c r="AT1033" s="4"/>
      <c r="AY1033" s="4"/>
      <c r="AZ1033" s="4"/>
      <c r="BE1033" s="4"/>
      <c r="BF1033" s="4"/>
      <c r="BK1033" s="4"/>
      <c r="BL1033" s="4"/>
      <c r="BP1033" s="4"/>
      <c r="BZ1033" s="4"/>
      <c r="CK1033" s="4"/>
      <c r="CV1033" s="4"/>
      <c r="DG1033" s="4"/>
      <c r="DR1033" s="4"/>
      <c r="DV1033" s="4"/>
      <c r="EC1033" s="4"/>
    </row>
    <row r="1034" spans="1:133" ht="12.75" x14ac:dyDescent="0.2">
      <c r="A1034" s="11"/>
      <c r="J1034" s="10"/>
      <c r="K1034" s="4"/>
      <c r="L1034" s="4"/>
      <c r="V1034" s="4"/>
      <c r="W1034" s="4"/>
      <c r="AI1034" s="4"/>
      <c r="AJ1034" s="4"/>
      <c r="AM1034" s="4"/>
      <c r="AN1034" s="4"/>
      <c r="AS1034" s="4"/>
      <c r="AT1034" s="4"/>
      <c r="AY1034" s="4"/>
      <c r="AZ1034" s="4"/>
      <c r="BE1034" s="4"/>
      <c r="BF1034" s="4"/>
      <c r="BK1034" s="4"/>
      <c r="BL1034" s="4"/>
      <c r="BP1034" s="4"/>
      <c r="BZ1034" s="4"/>
      <c r="CK1034" s="4"/>
      <c r="CV1034" s="4"/>
      <c r="DG1034" s="4"/>
      <c r="DR1034" s="4"/>
      <c r="DV1034" s="4"/>
      <c r="EC1034" s="4"/>
    </row>
    <row r="1035" spans="1:133" ht="12.75" x14ac:dyDescent="0.2">
      <c r="A1035" s="11"/>
      <c r="J1035" s="10"/>
      <c r="K1035" s="4"/>
      <c r="L1035" s="4"/>
      <c r="V1035" s="4"/>
      <c r="W1035" s="4"/>
      <c r="AI1035" s="4"/>
      <c r="AJ1035" s="4"/>
      <c r="AM1035" s="4"/>
      <c r="AN1035" s="4"/>
      <c r="AS1035" s="4"/>
      <c r="AT1035" s="4"/>
      <c r="AY1035" s="4"/>
      <c r="AZ1035" s="4"/>
      <c r="BE1035" s="4"/>
      <c r="BF1035" s="4"/>
      <c r="BK1035" s="4"/>
      <c r="BL1035" s="4"/>
      <c r="BP1035" s="4"/>
      <c r="BZ1035" s="4"/>
      <c r="CK1035" s="4"/>
      <c r="CV1035" s="4"/>
      <c r="DG1035" s="4"/>
      <c r="DR1035" s="4"/>
      <c r="DV1035" s="4"/>
      <c r="EC1035" s="4"/>
    </row>
    <row r="1036" spans="1:133" ht="12.75" x14ac:dyDescent="0.2">
      <c r="A1036" s="11"/>
      <c r="J1036" s="10"/>
      <c r="K1036" s="4"/>
      <c r="L1036" s="4"/>
      <c r="V1036" s="4"/>
      <c r="W1036" s="4"/>
      <c r="AI1036" s="4"/>
      <c r="AJ1036" s="4"/>
      <c r="AM1036" s="4"/>
      <c r="AN1036" s="4"/>
      <c r="AS1036" s="4"/>
      <c r="AT1036" s="4"/>
      <c r="AY1036" s="4"/>
      <c r="AZ1036" s="4"/>
      <c r="BE1036" s="4"/>
      <c r="BF1036" s="4"/>
      <c r="BK1036" s="4"/>
      <c r="BL1036" s="4"/>
      <c r="BP1036" s="4"/>
      <c r="BZ1036" s="4"/>
      <c r="CK1036" s="4"/>
      <c r="CV1036" s="4"/>
      <c r="DG1036" s="4"/>
      <c r="DR1036" s="4"/>
      <c r="DV1036" s="4"/>
      <c r="EC1036" s="4"/>
    </row>
    <row r="1037" spans="1:133" ht="12.75" x14ac:dyDescent="0.2">
      <c r="A1037" s="11"/>
      <c r="J1037" s="10"/>
      <c r="K1037" s="4"/>
      <c r="L1037" s="4"/>
      <c r="V1037" s="4"/>
      <c r="W1037" s="4"/>
      <c r="AI1037" s="4"/>
      <c r="AJ1037" s="4"/>
      <c r="AM1037" s="4"/>
      <c r="AN1037" s="4"/>
      <c r="AS1037" s="4"/>
      <c r="AT1037" s="4"/>
      <c r="AY1037" s="4"/>
      <c r="AZ1037" s="4"/>
      <c r="BE1037" s="4"/>
      <c r="BF1037" s="4"/>
      <c r="BK1037" s="4"/>
      <c r="BL1037" s="4"/>
      <c r="BP1037" s="4"/>
      <c r="BZ1037" s="4"/>
      <c r="CK1037" s="4"/>
      <c r="CV1037" s="4"/>
      <c r="DG1037" s="4"/>
      <c r="DR1037" s="4"/>
      <c r="DV1037" s="4"/>
      <c r="EC1037" s="4"/>
    </row>
    <row r="1038" spans="1:133" ht="12.75" x14ac:dyDescent="0.2">
      <c r="A1038" s="11"/>
      <c r="J1038" s="10"/>
      <c r="K1038" s="4"/>
      <c r="L1038" s="4"/>
      <c r="V1038" s="4"/>
      <c r="W1038" s="4"/>
      <c r="AI1038" s="4"/>
      <c r="AJ1038" s="4"/>
      <c r="AM1038" s="4"/>
      <c r="AN1038" s="4"/>
      <c r="AS1038" s="4"/>
      <c r="AT1038" s="4"/>
      <c r="AY1038" s="4"/>
      <c r="AZ1038" s="4"/>
      <c r="BE1038" s="4"/>
      <c r="BF1038" s="4"/>
      <c r="BK1038" s="4"/>
      <c r="BL1038" s="4"/>
      <c r="BP1038" s="4"/>
      <c r="BZ1038" s="4"/>
      <c r="CK1038" s="4"/>
      <c r="CV1038" s="4"/>
      <c r="DG1038" s="4"/>
      <c r="DR1038" s="4"/>
      <c r="DV1038" s="4"/>
      <c r="EC1038" s="4"/>
    </row>
    <row r="1039" spans="1:133" ht="12.75" x14ac:dyDescent="0.2">
      <c r="A1039" s="11"/>
      <c r="J1039" s="10"/>
      <c r="K1039" s="4"/>
      <c r="L1039" s="4"/>
      <c r="V1039" s="4"/>
      <c r="W1039" s="4"/>
      <c r="AI1039" s="4"/>
      <c r="AJ1039" s="4"/>
      <c r="AM1039" s="4"/>
      <c r="AN1039" s="4"/>
      <c r="AS1039" s="4"/>
      <c r="AT1039" s="4"/>
      <c r="AY1039" s="4"/>
      <c r="AZ1039" s="4"/>
      <c r="BE1039" s="4"/>
      <c r="BF1039" s="4"/>
      <c r="BK1039" s="4"/>
      <c r="BL1039" s="4"/>
      <c r="BP1039" s="4"/>
      <c r="BZ1039" s="4"/>
      <c r="CK1039" s="4"/>
      <c r="CV1039" s="4"/>
      <c r="DG1039" s="4"/>
      <c r="DR1039" s="4"/>
      <c r="DV1039" s="4"/>
      <c r="EC1039" s="4"/>
    </row>
    <row r="1040" spans="1:133" ht="12.75" x14ac:dyDescent="0.2">
      <c r="A1040" s="11"/>
      <c r="J1040" s="10"/>
      <c r="K1040" s="4"/>
      <c r="L1040" s="4"/>
      <c r="V1040" s="4"/>
      <c r="W1040" s="4"/>
      <c r="AI1040" s="4"/>
      <c r="AJ1040" s="4"/>
      <c r="AM1040" s="4"/>
      <c r="AN1040" s="4"/>
      <c r="AS1040" s="4"/>
      <c r="AT1040" s="4"/>
      <c r="AY1040" s="4"/>
      <c r="AZ1040" s="4"/>
      <c r="BE1040" s="4"/>
      <c r="BF1040" s="4"/>
      <c r="BK1040" s="4"/>
      <c r="BL1040" s="4"/>
      <c r="BP1040" s="4"/>
      <c r="BZ1040" s="4"/>
      <c r="CK1040" s="4"/>
      <c r="CV1040" s="4"/>
      <c r="DG1040" s="4"/>
      <c r="DR1040" s="4"/>
      <c r="DV1040" s="4"/>
      <c r="EC1040" s="4"/>
    </row>
    <row r="1041" spans="1:133" ht="12.75" x14ac:dyDescent="0.2">
      <c r="A1041" s="11"/>
      <c r="J1041" s="10"/>
      <c r="K1041" s="4"/>
      <c r="L1041" s="4"/>
      <c r="V1041" s="4"/>
      <c r="W1041" s="4"/>
      <c r="AI1041" s="4"/>
      <c r="AJ1041" s="4"/>
      <c r="AM1041" s="4"/>
      <c r="AN1041" s="4"/>
      <c r="AS1041" s="4"/>
      <c r="AT1041" s="4"/>
      <c r="AY1041" s="4"/>
      <c r="AZ1041" s="4"/>
      <c r="BE1041" s="4"/>
      <c r="BF1041" s="4"/>
      <c r="BK1041" s="4"/>
      <c r="BL1041" s="4"/>
      <c r="BP1041" s="4"/>
      <c r="BZ1041" s="4"/>
      <c r="CK1041" s="4"/>
      <c r="CV1041" s="4"/>
      <c r="DG1041" s="4"/>
      <c r="DR1041" s="4"/>
      <c r="DV1041" s="4"/>
      <c r="EC1041" s="4"/>
    </row>
    <row r="1042" spans="1:133" ht="12.75" x14ac:dyDescent="0.2">
      <c r="A1042" s="11"/>
      <c r="J1042" s="10"/>
      <c r="K1042" s="4"/>
      <c r="L1042" s="4"/>
      <c r="V1042" s="4"/>
      <c r="W1042" s="4"/>
      <c r="AI1042" s="4"/>
      <c r="AJ1042" s="4"/>
      <c r="AM1042" s="4"/>
      <c r="AN1042" s="4"/>
      <c r="AS1042" s="4"/>
      <c r="AT1042" s="4"/>
      <c r="AY1042" s="4"/>
      <c r="AZ1042" s="4"/>
      <c r="BE1042" s="4"/>
      <c r="BF1042" s="4"/>
      <c r="BK1042" s="4"/>
      <c r="BL1042" s="4"/>
      <c r="BP1042" s="4"/>
      <c r="BZ1042" s="4"/>
      <c r="CK1042" s="4"/>
      <c r="CV1042" s="4"/>
      <c r="DG1042" s="4"/>
      <c r="DR1042" s="4"/>
      <c r="DV1042" s="4"/>
      <c r="EC1042" s="4"/>
    </row>
    <row r="1043" spans="1:133" ht="12.75" x14ac:dyDescent="0.2">
      <c r="A1043" s="11"/>
      <c r="J1043" s="10"/>
      <c r="K1043" s="4"/>
      <c r="L1043" s="4"/>
      <c r="V1043" s="4"/>
      <c r="W1043" s="4"/>
      <c r="AI1043" s="4"/>
      <c r="AJ1043" s="4"/>
      <c r="AM1043" s="4"/>
      <c r="AN1043" s="4"/>
      <c r="AS1043" s="4"/>
      <c r="AT1043" s="4"/>
      <c r="AY1043" s="4"/>
      <c r="AZ1043" s="4"/>
      <c r="BE1043" s="4"/>
      <c r="BF1043" s="4"/>
      <c r="BK1043" s="4"/>
      <c r="BL1043" s="4"/>
      <c r="BP1043" s="4"/>
      <c r="BZ1043" s="4"/>
      <c r="CK1043" s="4"/>
      <c r="CV1043" s="4"/>
      <c r="DG1043" s="4"/>
      <c r="DR1043" s="4"/>
      <c r="DV1043" s="4"/>
      <c r="EC1043" s="4"/>
    </row>
    <row r="1044" spans="1:133" ht="12.75" x14ac:dyDescent="0.2">
      <c r="A1044" s="11"/>
      <c r="J1044" s="10"/>
      <c r="K1044" s="4"/>
      <c r="L1044" s="4"/>
      <c r="V1044" s="4"/>
      <c r="W1044" s="4"/>
      <c r="AI1044" s="4"/>
      <c r="AJ1044" s="4"/>
      <c r="AM1044" s="4"/>
      <c r="AN1044" s="4"/>
      <c r="AS1044" s="4"/>
      <c r="AT1044" s="4"/>
      <c r="AY1044" s="4"/>
      <c r="AZ1044" s="4"/>
      <c r="BE1044" s="4"/>
      <c r="BF1044" s="4"/>
      <c r="BK1044" s="4"/>
      <c r="BL1044" s="4"/>
      <c r="BP1044" s="4"/>
      <c r="BZ1044" s="4"/>
      <c r="CK1044" s="4"/>
      <c r="CV1044" s="4"/>
      <c r="DG1044" s="4"/>
      <c r="DR1044" s="4"/>
      <c r="DV1044" s="4"/>
      <c r="EC1044" s="4"/>
    </row>
    <row r="1045" spans="1:133" ht="12.75" x14ac:dyDescent="0.2">
      <c r="A1045" s="11"/>
      <c r="J1045" s="10"/>
      <c r="K1045" s="4"/>
      <c r="L1045" s="4"/>
      <c r="V1045" s="4"/>
      <c r="W1045" s="4"/>
      <c r="AI1045" s="4"/>
      <c r="AJ1045" s="4"/>
      <c r="AM1045" s="4"/>
      <c r="AN1045" s="4"/>
      <c r="AS1045" s="4"/>
      <c r="AT1045" s="4"/>
      <c r="AY1045" s="4"/>
      <c r="AZ1045" s="4"/>
      <c r="BE1045" s="4"/>
      <c r="BF1045" s="4"/>
      <c r="BK1045" s="4"/>
      <c r="BL1045" s="4"/>
      <c r="BP1045" s="4"/>
      <c r="BZ1045" s="4"/>
      <c r="CK1045" s="4"/>
      <c r="CV1045" s="4"/>
      <c r="DG1045" s="4"/>
      <c r="DR1045" s="4"/>
      <c r="DV1045" s="4"/>
      <c r="EC1045" s="4"/>
    </row>
    <row r="1046" spans="1:133" ht="12.75" x14ac:dyDescent="0.2">
      <c r="A1046" s="11"/>
      <c r="J1046" s="10"/>
      <c r="K1046" s="4"/>
      <c r="L1046" s="4"/>
      <c r="V1046" s="4"/>
      <c r="W1046" s="4"/>
      <c r="AI1046" s="4"/>
      <c r="AJ1046" s="4"/>
      <c r="AM1046" s="4"/>
      <c r="AN1046" s="4"/>
      <c r="AS1046" s="4"/>
      <c r="AT1046" s="4"/>
      <c r="AY1046" s="4"/>
      <c r="AZ1046" s="4"/>
      <c r="BE1046" s="4"/>
      <c r="BF1046" s="4"/>
      <c r="BK1046" s="4"/>
      <c r="BL1046" s="4"/>
      <c r="BP1046" s="4"/>
      <c r="BZ1046" s="4"/>
      <c r="CK1046" s="4"/>
      <c r="CV1046" s="4"/>
      <c r="DG1046" s="4"/>
      <c r="DR1046" s="4"/>
      <c r="DV1046" s="4"/>
      <c r="EC1046" s="4"/>
    </row>
    <row r="1047" spans="1:133" ht="12.75" x14ac:dyDescent="0.2">
      <c r="A1047" s="11"/>
      <c r="J1047" s="10"/>
      <c r="K1047" s="4"/>
      <c r="L1047" s="4"/>
      <c r="V1047" s="4"/>
      <c r="W1047" s="4"/>
      <c r="AI1047" s="4"/>
      <c r="AJ1047" s="4"/>
      <c r="AM1047" s="4"/>
      <c r="AN1047" s="4"/>
      <c r="AS1047" s="4"/>
      <c r="AT1047" s="4"/>
      <c r="AY1047" s="4"/>
      <c r="AZ1047" s="4"/>
      <c r="BE1047" s="4"/>
      <c r="BF1047" s="4"/>
      <c r="BK1047" s="4"/>
      <c r="BL1047" s="4"/>
      <c r="BP1047" s="4"/>
      <c r="BZ1047" s="4"/>
      <c r="CK1047" s="4"/>
      <c r="CV1047" s="4"/>
      <c r="DG1047" s="4"/>
      <c r="DR1047" s="4"/>
      <c r="DV1047" s="4"/>
      <c r="EC1047" s="4"/>
    </row>
    <row r="1048" spans="1:133" ht="12.75" x14ac:dyDescent="0.2">
      <c r="A1048" s="11"/>
      <c r="J1048" s="10"/>
      <c r="K1048" s="4"/>
      <c r="L1048" s="4"/>
      <c r="V1048" s="4"/>
      <c r="W1048" s="4"/>
      <c r="AI1048" s="4"/>
      <c r="AJ1048" s="4"/>
      <c r="AM1048" s="4"/>
      <c r="AN1048" s="4"/>
      <c r="AS1048" s="4"/>
      <c r="AT1048" s="4"/>
      <c r="AY1048" s="4"/>
      <c r="AZ1048" s="4"/>
      <c r="BE1048" s="4"/>
      <c r="BF1048" s="4"/>
      <c r="BK1048" s="4"/>
      <c r="BL1048" s="4"/>
      <c r="BP1048" s="4"/>
      <c r="BZ1048" s="4"/>
      <c r="CK1048" s="4"/>
      <c r="CV1048" s="4"/>
      <c r="DG1048" s="4"/>
      <c r="DR1048" s="4"/>
      <c r="DV1048" s="4"/>
      <c r="EC1048" s="4"/>
    </row>
    <row r="1049" spans="1:133" ht="12.75" x14ac:dyDescent="0.2">
      <c r="A1049" s="11"/>
      <c r="J1049" s="10"/>
      <c r="K1049" s="4"/>
      <c r="L1049" s="4"/>
      <c r="V1049" s="4"/>
      <c r="W1049" s="4"/>
      <c r="AI1049" s="4"/>
      <c r="AJ1049" s="4"/>
      <c r="AM1049" s="4"/>
      <c r="AN1049" s="4"/>
      <c r="AS1049" s="4"/>
      <c r="AT1049" s="4"/>
      <c r="AY1049" s="4"/>
      <c r="AZ1049" s="4"/>
      <c r="BE1049" s="4"/>
      <c r="BF1049" s="4"/>
      <c r="BK1049" s="4"/>
      <c r="BL1049" s="4"/>
      <c r="BP1049" s="4"/>
      <c r="BZ1049" s="4"/>
      <c r="CK1049" s="4"/>
      <c r="CV1049" s="4"/>
      <c r="DG1049" s="4"/>
      <c r="DR1049" s="4"/>
      <c r="DV1049" s="4"/>
      <c r="EC1049" s="4"/>
    </row>
    <row r="1050" spans="1:133" ht="12.75" x14ac:dyDescent="0.2">
      <c r="A1050" s="11"/>
      <c r="J1050" s="10"/>
      <c r="K1050" s="4"/>
      <c r="L1050" s="4"/>
      <c r="V1050" s="4"/>
      <c r="W1050" s="4"/>
      <c r="AI1050" s="4"/>
      <c r="AJ1050" s="4"/>
      <c r="AM1050" s="4"/>
      <c r="AN1050" s="4"/>
      <c r="AS1050" s="4"/>
      <c r="AT1050" s="4"/>
      <c r="AY1050" s="4"/>
      <c r="AZ1050" s="4"/>
      <c r="BE1050" s="4"/>
      <c r="BF1050" s="4"/>
      <c r="BK1050" s="4"/>
      <c r="BL1050" s="4"/>
      <c r="BP1050" s="4"/>
      <c r="BZ1050" s="4"/>
      <c r="CK1050" s="4"/>
      <c r="CV1050" s="4"/>
      <c r="DG1050" s="4"/>
      <c r="DR1050" s="4"/>
      <c r="DV1050" s="4"/>
      <c r="EC1050" s="4"/>
    </row>
    <row r="1051" spans="1:133" ht="12.75" x14ac:dyDescent="0.2">
      <c r="A1051" s="11"/>
      <c r="J1051" s="10"/>
      <c r="K1051" s="4"/>
      <c r="L1051" s="4"/>
      <c r="V1051" s="4"/>
      <c r="W1051" s="4"/>
      <c r="AI1051" s="4"/>
      <c r="AJ1051" s="4"/>
      <c r="AM1051" s="4"/>
      <c r="AN1051" s="4"/>
      <c r="AS1051" s="4"/>
      <c r="AT1051" s="4"/>
      <c r="AY1051" s="4"/>
      <c r="AZ1051" s="4"/>
      <c r="BE1051" s="4"/>
      <c r="BF1051" s="4"/>
      <c r="BK1051" s="4"/>
      <c r="BL1051" s="4"/>
      <c r="BP1051" s="4"/>
      <c r="BZ1051" s="4"/>
      <c r="CK1051" s="4"/>
      <c r="CV1051" s="4"/>
      <c r="DG1051" s="4"/>
      <c r="DR1051" s="4"/>
      <c r="DV1051" s="4"/>
      <c r="EC1051" s="4"/>
    </row>
    <row r="1052" spans="1:133" ht="12.75" x14ac:dyDescent="0.2">
      <c r="A1052" s="11"/>
      <c r="J1052" s="10"/>
      <c r="K1052" s="4"/>
      <c r="L1052" s="4"/>
      <c r="V1052" s="4"/>
      <c r="W1052" s="4"/>
      <c r="AI1052" s="4"/>
      <c r="AJ1052" s="4"/>
      <c r="AM1052" s="4"/>
      <c r="AN1052" s="4"/>
      <c r="AS1052" s="4"/>
      <c r="AT1052" s="4"/>
      <c r="AY1052" s="4"/>
      <c r="AZ1052" s="4"/>
      <c r="BE1052" s="4"/>
      <c r="BF1052" s="4"/>
      <c r="BK1052" s="4"/>
      <c r="BL1052" s="4"/>
      <c r="BP1052" s="4"/>
      <c r="BZ1052" s="4"/>
      <c r="CK1052" s="4"/>
      <c r="CV1052" s="4"/>
      <c r="DG1052" s="4"/>
      <c r="DR1052" s="4"/>
      <c r="DV1052" s="4"/>
      <c r="EC1052" s="4"/>
    </row>
    <row r="1053" spans="1:133" ht="12.75" x14ac:dyDescent="0.2">
      <c r="A1053" s="11"/>
      <c r="J1053" s="10"/>
      <c r="K1053" s="4"/>
      <c r="L1053" s="4"/>
      <c r="V1053" s="4"/>
      <c r="W1053" s="4"/>
      <c r="AI1053" s="4"/>
      <c r="AJ1053" s="4"/>
      <c r="AM1053" s="4"/>
      <c r="AN1053" s="4"/>
      <c r="AS1053" s="4"/>
      <c r="AT1053" s="4"/>
      <c r="AY1053" s="4"/>
      <c r="AZ1053" s="4"/>
      <c r="BE1053" s="4"/>
      <c r="BF1053" s="4"/>
      <c r="BK1053" s="4"/>
      <c r="BL1053" s="4"/>
      <c r="BP1053" s="4"/>
      <c r="BZ1053" s="4"/>
      <c r="CK1053" s="4"/>
      <c r="CV1053" s="4"/>
      <c r="DG1053" s="4"/>
      <c r="DR1053" s="4"/>
      <c r="DV1053" s="4"/>
      <c r="EC1053" s="4"/>
    </row>
    <row r="1054" spans="1:133" ht="12.75" x14ac:dyDescent="0.2">
      <c r="A1054" s="11"/>
      <c r="J1054" s="10"/>
      <c r="K1054" s="4"/>
      <c r="L1054" s="4"/>
      <c r="V1054" s="4"/>
      <c r="W1054" s="4"/>
      <c r="AI1054" s="4"/>
      <c r="AJ1054" s="4"/>
      <c r="AM1054" s="4"/>
      <c r="AN1054" s="4"/>
      <c r="AS1054" s="4"/>
      <c r="AT1054" s="4"/>
      <c r="AY1054" s="4"/>
      <c r="AZ1054" s="4"/>
      <c r="BE1054" s="4"/>
      <c r="BF1054" s="4"/>
      <c r="BK1054" s="4"/>
      <c r="BL1054" s="4"/>
      <c r="BP1054" s="4"/>
      <c r="BZ1054" s="4"/>
      <c r="CK1054" s="4"/>
      <c r="CV1054" s="4"/>
      <c r="DG1054" s="4"/>
      <c r="DR1054" s="4"/>
      <c r="DV1054" s="4"/>
      <c r="EC1054" s="4"/>
    </row>
    <row r="1055" spans="1:133" ht="12.75" x14ac:dyDescent="0.2">
      <c r="A1055" s="11"/>
      <c r="J1055" s="10"/>
      <c r="K1055" s="4"/>
      <c r="L1055" s="4"/>
      <c r="V1055" s="4"/>
      <c r="W1055" s="4"/>
      <c r="AI1055" s="4"/>
      <c r="AJ1055" s="4"/>
      <c r="AM1055" s="4"/>
      <c r="AN1055" s="4"/>
      <c r="AS1055" s="4"/>
      <c r="AT1055" s="4"/>
      <c r="AY1055" s="4"/>
      <c r="AZ1055" s="4"/>
      <c r="BE1055" s="4"/>
      <c r="BF1055" s="4"/>
      <c r="BK1055" s="4"/>
      <c r="BL1055" s="4"/>
      <c r="BP1055" s="4"/>
      <c r="BZ1055" s="4"/>
      <c r="CK1055" s="4"/>
      <c r="CV1055" s="4"/>
      <c r="DG1055" s="4"/>
      <c r="DR1055" s="4"/>
      <c r="DV1055" s="4"/>
      <c r="EC1055" s="4"/>
    </row>
    <row r="1056" spans="1:133" ht="12.75" x14ac:dyDescent="0.2">
      <c r="A1056" s="11"/>
      <c r="J1056" s="10"/>
      <c r="K1056" s="4"/>
      <c r="L1056" s="4"/>
      <c r="V1056" s="4"/>
      <c r="W1056" s="4"/>
      <c r="AI1056" s="4"/>
      <c r="AJ1056" s="4"/>
      <c r="AM1056" s="4"/>
      <c r="AN1056" s="4"/>
      <c r="AS1056" s="4"/>
      <c r="AT1056" s="4"/>
      <c r="AY1056" s="4"/>
      <c r="AZ1056" s="4"/>
      <c r="BE1056" s="4"/>
      <c r="BF1056" s="4"/>
      <c r="BK1056" s="4"/>
      <c r="BL1056" s="4"/>
      <c r="BP1056" s="4"/>
      <c r="BZ1056" s="4"/>
      <c r="CK1056" s="4"/>
      <c r="CV1056" s="4"/>
      <c r="DG1056" s="4"/>
      <c r="DR1056" s="4"/>
      <c r="DV1056" s="4"/>
      <c r="EC1056" s="4"/>
    </row>
    <row r="1057" spans="1:133" ht="12.75" x14ac:dyDescent="0.2">
      <c r="A1057" s="11"/>
      <c r="J1057" s="10"/>
      <c r="K1057" s="4"/>
      <c r="L1057" s="4"/>
      <c r="V1057" s="4"/>
      <c r="W1057" s="4"/>
      <c r="AI1057" s="4"/>
      <c r="AJ1057" s="4"/>
      <c r="AM1057" s="4"/>
      <c r="AN1057" s="4"/>
      <c r="AS1057" s="4"/>
      <c r="AT1057" s="4"/>
      <c r="AY1057" s="4"/>
      <c r="AZ1057" s="4"/>
      <c r="BE1057" s="4"/>
      <c r="BF1057" s="4"/>
      <c r="BK1057" s="4"/>
      <c r="BL1057" s="4"/>
      <c r="BP1057" s="4"/>
      <c r="BZ1057" s="4"/>
      <c r="CK1057" s="4"/>
      <c r="CV1057" s="4"/>
      <c r="DG1057" s="4"/>
      <c r="DR1057" s="4"/>
      <c r="DV1057" s="4"/>
      <c r="EC1057" s="4"/>
    </row>
    <row r="1058" spans="1:133" ht="12.75" x14ac:dyDescent="0.2">
      <c r="A1058" s="11"/>
      <c r="J1058" s="10"/>
      <c r="K1058" s="4"/>
      <c r="L1058" s="4"/>
      <c r="V1058" s="4"/>
      <c r="W1058" s="4"/>
      <c r="AI1058" s="4"/>
      <c r="AJ1058" s="4"/>
      <c r="AM1058" s="4"/>
      <c r="AN1058" s="4"/>
      <c r="AS1058" s="4"/>
      <c r="AT1058" s="4"/>
      <c r="AY1058" s="4"/>
      <c r="AZ1058" s="4"/>
      <c r="BE1058" s="4"/>
      <c r="BF1058" s="4"/>
      <c r="BK1058" s="4"/>
      <c r="BL1058" s="4"/>
      <c r="BP1058" s="4"/>
      <c r="BZ1058" s="4"/>
      <c r="CK1058" s="4"/>
      <c r="CV1058" s="4"/>
      <c r="DG1058" s="4"/>
      <c r="DR1058" s="4"/>
      <c r="DV1058" s="4"/>
      <c r="EC1058" s="4"/>
    </row>
    <row r="1059" spans="1:133" ht="12.75" x14ac:dyDescent="0.2">
      <c r="A1059" s="11"/>
      <c r="J1059" s="10"/>
      <c r="K1059" s="4"/>
      <c r="L1059" s="4"/>
      <c r="V1059" s="4"/>
      <c r="W1059" s="4"/>
      <c r="AI1059" s="4"/>
      <c r="AJ1059" s="4"/>
      <c r="AM1059" s="4"/>
      <c r="AN1059" s="4"/>
      <c r="AS1059" s="4"/>
      <c r="AT1059" s="4"/>
      <c r="AY1059" s="4"/>
      <c r="AZ1059" s="4"/>
      <c r="BE1059" s="4"/>
      <c r="BF1059" s="4"/>
      <c r="BK1059" s="4"/>
      <c r="BL1059" s="4"/>
      <c r="BP1059" s="4"/>
      <c r="BZ1059" s="4"/>
      <c r="CK1059" s="4"/>
      <c r="CV1059" s="4"/>
      <c r="DG1059" s="4"/>
      <c r="DR1059" s="4"/>
      <c r="DV1059" s="4"/>
      <c r="EC1059" s="4"/>
    </row>
    <row r="1060" spans="1:133" ht="12.75" x14ac:dyDescent="0.2">
      <c r="A1060" s="11"/>
      <c r="J1060" s="10"/>
      <c r="K1060" s="4"/>
      <c r="L1060" s="4"/>
      <c r="V1060" s="4"/>
      <c r="W1060" s="4"/>
      <c r="AI1060" s="4"/>
      <c r="AJ1060" s="4"/>
      <c r="AM1060" s="4"/>
      <c r="AN1060" s="4"/>
      <c r="AS1060" s="4"/>
      <c r="AT1060" s="4"/>
      <c r="AY1060" s="4"/>
      <c r="AZ1060" s="4"/>
      <c r="BE1060" s="4"/>
      <c r="BF1060" s="4"/>
      <c r="BK1060" s="4"/>
      <c r="BL1060" s="4"/>
      <c r="BP1060" s="4"/>
      <c r="BZ1060" s="4"/>
      <c r="CK1060" s="4"/>
      <c r="CV1060" s="4"/>
      <c r="DG1060" s="4"/>
      <c r="DR1060" s="4"/>
      <c r="DV1060" s="4"/>
      <c r="EC1060" s="4"/>
    </row>
    <row r="1061" spans="1:133" ht="12.75" x14ac:dyDescent="0.2">
      <c r="A1061" s="11"/>
      <c r="J1061" s="10"/>
      <c r="K1061" s="4"/>
      <c r="L1061" s="4"/>
      <c r="V1061" s="4"/>
      <c r="W1061" s="4"/>
      <c r="AI1061" s="4"/>
      <c r="AJ1061" s="4"/>
      <c r="AM1061" s="4"/>
      <c r="AN1061" s="4"/>
      <c r="AS1061" s="4"/>
      <c r="AT1061" s="4"/>
      <c r="AY1061" s="4"/>
      <c r="AZ1061" s="4"/>
      <c r="BE1061" s="4"/>
      <c r="BF1061" s="4"/>
      <c r="BK1061" s="4"/>
      <c r="BL1061" s="4"/>
      <c r="BP1061" s="4"/>
      <c r="BZ1061" s="4"/>
      <c r="CK1061" s="4"/>
      <c r="CV1061" s="4"/>
      <c r="DG1061" s="4"/>
      <c r="DR1061" s="4"/>
      <c r="DV1061" s="4"/>
      <c r="EC1061" s="4"/>
    </row>
    <row r="1062" spans="1:133" ht="12.75" x14ac:dyDescent="0.2">
      <c r="A1062" s="11"/>
      <c r="J1062" s="10"/>
      <c r="K1062" s="4"/>
      <c r="L1062" s="4"/>
      <c r="V1062" s="4"/>
      <c r="W1062" s="4"/>
      <c r="AI1062" s="4"/>
      <c r="AJ1062" s="4"/>
      <c r="AM1062" s="4"/>
      <c r="AN1062" s="4"/>
      <c r="AS1062" s="4"/>
      <c r="AT1062" s="4"/>
      <c r="AY1062" s="4"/>
      <c r="AZ1062" s="4"/>
      <c r="BE1062" s="4"/>
      <c r="BF1062" s="4"/>
      <c r="BK1062" s="4"/>
      <c r="BL1062" s="4"/>
      <c r="BP1062" s="4"/>
      <c r="BZ1062" s="4"/>
      <c r="CK1062" s="4"/>
      <c r="CV1062" s="4"/>
      <c r="DG1062" s="4"/>
      <c r="DR1062" s="4"/>
      <c r="DV1062" s="4"/>
      <c r="EC1062" s="4"/>
    </row>
    <row r="1063" spans="1:133" ht="12.75" x14ac:dyDescent="0.2">
      <c r="A1063" s="11"/>
      <c r="J1063" s="10"/>
      <c r="K1063" s="4"/>
      <c r="L1063" s="4"/>
      <c r="V1063" s="4"/>
      <c r="W1063" s="4"/>
      <c r="AI1063" s="4"/>
      <c r="AJ1063" s="4"/>
      <c r="AM1063" s="4"/>
      <c r="AN1063" s="4"/>
      <c r="AS1063" s="4"/>
      <c r="AT1063" s="4"/>
      <c r="AY1063" s="4"/>
      <c r="AZ1063" s="4"/>
      <c r="BE1063" s="4"/>
      <c r="BF1063" s="4"/>
      <c r="BK1063" s="4"/>
      <c r="BL1063" s="4"/>
      <c r="BP1063" s="4"/>
      <c r="BZ1063" s="4"/>
      <c r="CK1063" s="4"/>
      <c r="CV1063" s="4"/>
      <c r="DG1063" s="4"/>
      <c r="DR1063" s="4"/>
      <c r="DV1063" s="4"/>
      <c r="EC1063" s="4"/>
    </row>
    <row r="1064" spans="1:133" ht="12.75" x14ac:dyDescent="0.2">
      <c r="A1064" s="11"/>
      <c r="J1064" s="10"/>
      <c r="K1064" s="4"/>
      <c r="L1064" s="4"/>
      <c r="V1064" s="4"/>
      <c r="W1064" s="4"/>
      <c r="AI1064" s="4"/>
      <c r="AJ1064" s="4"/>
      <c r="AM1064" s="4"/>
      <c r="AN1064" s="4"/>
      <c r="AS1064" s="4"/>
      <c r="AT1064" s="4"/>
      <c r="AY1064" s="4"/>
      <c r="AZ1064" s="4"/>
      <c r="BE1064" s="4"/>
      <c r="BF1064" s="4"/>
      <c r="BK1064" s="4"/>
      <c r="BL1064" s="4"/>
      <c r="BP1064" s="4"/>
      <c r="BZ1064" s="4"/>
      <c r="CK1064" s="4"/>
      <c r="CV1064" s="4"/>
      <c r="DG1064" s="4"/>
      <c r="DR1064" s="4"/>
      <c r="DV1064" s="4"/>
      <c r="EC1064" s="4"/>
    </row>
    <row r="1065" spans="1:133" ht="12.75" x14ac:dyDescent="0.2">
      <c r="A1065" s="11"/>
      <c r="J1065" s="10"/>
      <c r="K1065" s="4"/>
      <c r="L1065" s="4"/>
      <c r="V1065" s="4"/>
      <c r="W1065" s="4"/>
      <c r="AI1065" s="4"/>
      <c r="AJ1065" s="4"/>
      <c r="AM1065" s="4"/>
      <c r="AN1065" s="4"/>
      <c r="AS1065" s="4"/>
      <c r="AT1065" s="4"/>
      <c r="AY1065" s="4"/>
      <c r="AZ1065" s="4"/>
      <c r="BE1065" s="4"/>
      <c r="BF1065" s="4"/>
      <c r="BK1065" s="4"/>
      <c r="BL1065" s="4"/>
      <c r="BP1065" s="4"/>
      <c r="BZ1065" s="4"/>
      <c r="CK1065" s="4"/>
      <c r="CV1065" s="4"/>
      <c r="DG1065" s="4"/>
      <c r="DR1065" s="4"/>
      <c r="DV1065" s="4"/>
      <c r="EC1065" s="4"/>
    </row>
    <row r="1066" spans="1:133" ht="12.75" x14ac:dyDescent="0.2">
      <c r="A1066" s="11"/>
      <c r="J1066" s="10"/>
      <c r="K1066" s="4"/>
      <c r="L1066" s="4"/>
      <c r="V1066" s="4"/>
      <c r="W1066" s="4"/>
      <c r="AI1066" s="4"/>
      <c r="AJ1066" s="4"/>
      <c r="AM1066" s="4"/>
      <c r="AN1066" s="4"/>
      <c r="AS1066" s="4"/>
      <c r="AT1066" s="4"/>
      <c r="AY1066" s="4"/>
      <c r="AZ1066" s="4"/>
      <c r="BE1066" s="4"/>
      <c r="BF1066" s="4"/>
      <c r="BK1066" s="4"/>
      <c r="BL1066" s="4"/>
      <c r="BP1066" s="4"/>
      <c r="BZ1066" s="4"/>
      <c r="CK1066" s="4"/>
      <c r="CV1066" s="4"/>
      <c r="DG1066" s="4"/>
      <c r="DR1066" s="4"/>
      <c r="DV1066" s="4"/>
      <c r="EC1066" s="4"/>
    </row>
    <row r="1067" spans="1:133" ht="12.75" x14ac:dyDescent="0.2">
      <c r="A1067" s="11"/>
      <c r="J1067" s="10"/>
      <c r="K1067" s="4"/>
      <c r="L1067" s="4"/>
      <c r="V1067" s="4"/>
      <c r="W1067" s="4"/>
      <c r="AI1067" s="4"/>
      <c r="AJ1067" s="4"/>
      <c r="AM1067" s="4"/>
      <c r="AN1067" s="4"/>
      <c r="AS1067" s="4"/>
      <c r="AT1067" s="4"/>
      <c r="AY1067" s="4"/>
      <c r="AZ1067" s="4"/>
      <c r="BE1067" s="4"/>
      <c r="BF1067" s="4"/>
      <c r="BK1067" s="4"/>
      <c r="BL1067" s="4"/>
      <c r="BP1067" s="4"/>
      <c r="BZ1067" s="4"/>
      <c r="CK1067" s="4"/>
      <c r="CV1067" s="4"/>
      <c r="DG1067" s="4"/>
      <c r="DR1067" s="4"/>
      <c r="DV1067" s="4"/>
      <c r="EC1067" s="4"/>
    </row>
    <row r="1068" spans="1:133" ht="12.75" x14ac:dyDescent="0.2">
      <c r="A1068" s="11"/>
      <c r="J1068" s="10"/>
      <c r="K1068" s="4"/>
      <c r="L1068" s="4"/>
      <c r="V1068" s="4"/>
      <c r="W1068" s="4"/>
      <c r="AI1068" s="4"/>
      <c r="AJ1068" s="4"/>
      <c r="AM1068" s="4"/>
      <c r="AN1068" s="4"/>
      <c r="AS1068" s="4"/>
      <c r="AT1068" s="4"/>
      <c r="AY1068" s="4"/>
      <c r="AZ1068" s="4"/>
      <c r="BE1068" s="4"/>
      <c r="BF1068" s="4"/>
      <c r="BK1068" s="4"/>
      <c r="BL1068" s="4"/>
      <c r="BP1068" s="4"/>
      <c r="BZ1068" s="4"/>
      <c r="CK1068" s="4"/>
      <c r="CV1068" s="4"/>
      <c r="DG1068" s="4"/>
      <c r="DR1068" s="4"/>
      <c r="DV1068" s="4"/>
      <c r="EC1068" s="4"/>
    </row>
    <row r="1069" spans="1:133" ht="12.75" x14ac:dyDescent="0.2">
      <c r="A1069" s="11"/>
      <c r="J1069" s="10"/>
      <c r="K1069" s="4"/>
      <c r="L1069" s="4"/>
      <c r="V1069" s="4"/>
      <c r="W1069" s="4"/>
      <c r="AI1069" s="4"/>
      <c r="AJ1069" s="4"/>
      <c r="AM1069" s="4"/>
      <c r="AN1069" s="4"/>
      <c r="AS1069" s="4"/>
      <c r="AT1069" s="4"/>
      <c r="AY1069" s="4"/>
      <c r="AZ1069" s="4"/>
      <c r="BE1069" s="4"/>
      <c r="BF1069" s="4"/>
      <c r="BK1069" s="4"/>
      <c r="BL1069" s="4"/>
      <c r="BP1069" s="4"/>
      <c r="BZ1069" s="4"/>
      <c r="CK1069" s="4"/>
      <c r="CV1069" s="4"/>
      <c r="DG1069" s="4"/>
      <c r="DR1069" s="4"/>
      <c r="DV1069" s="4"/>
      <c r="EC1069" s="4"/>
    </row>
    <row r="1070" spans="1:133" ht="12.75" x14ac:dyDescent="0.2">
      <c r="A1070" s="11"/>
      <c r="J1070" s="10"/>
      <c r="K1070" s="4"/>
      <c r="L1070" s="4"/>
      <c r="V1070" s="4"/>
      <c r="W1070" s="4"/>
      <c r="AI1070" s="4"/>
      <c r="AJ1070" s="4"/>
      <c r="AM1070" s="4"/>
      <c r="AN1070" s="4"/>
      <c r="AS1070" s="4"/>
      <c r="AT1070" s="4"/>
      <c r="AY1070" s="4"/>
      <c r="AZ1070" s="4"/>
      <c r="BE1070" s="4"/>
      <c r="BF1070" s="4"/>
      <c r="BK1070" s="4"/>
      <c r="BL1070" s="4"/>
      <c r="BP1070" s="4"/>
      <c r="BZ1070" s="4"/>
      <c r="CK1070" s="4"/>
      <c r="CV1070" s="4"/>
      <c r="DG1070" s="4"/>
      <c r="DR1070" s="4"/>
      <c r="DV1070" s="4"/>
      <c r="EC1070" s="4"/>
    </row>
    <row r="1071" spans="1:133" ht="12.75" x14ac:dyDescent="0.2">
      <c r="A1071" s="11"/>
      <c r="J1071" s="10"/>
      <c r="K1071" s="4"/>
      <c r="L1071" s="4"/>
      <c r="V1071" s="4"/>
      <c r="W1071" s="4"/>
      <c r="AI1071" s="4"/>
      <c r="AJ1071" s="4"/>
      <c r="AM1071" s="4"/>
      <c r="AN1071" s="4"/>
      <c r="AS1071" s="4"/>
      <c r="AT1071" s="4"/>
      <c r="AY1071" s="4"/>
      <c r="AZ1071" s="4"/>
      <c r="BE1071" s="4"/>
      <c r="BF1071" s="4"/>
      <c r="BK1071" s="4"/>
      <c r="BL1071" s="4"/>
      <c r="BP1071" s="4"/>
      <c r="BZ1071" s="4"/>
      <c r="CK1071" s="4"/>
      <c r="CV1071" s="4"/>
      <c r="DG1071" s="4"/>
      <c r="DR1071" s="4"/>
      <c r="DV1071" s="4"/>
      <c r="EC1071" s="4"/>
    </row>
    <row r="1072" spans="1:133" ht="12.75" x14ac:dyDescent="0.2">
      <c r="A1072" s="11"/>
      <c r="J1072" s="10"/>
      <c r="K1072" s="4"/>
      <c r="L1072" s="4"/>
      <c r="V1072" s="4"/>
      <c r="W1072" s="4"/>
      <c r="AI1072" s="4"/>
      <c r="AJ1072" s="4"/>
      <c r="AM1072" s="4"/>
      <c r="AN1072" s="4"/>
      <c r="AS1072" s="4"/>
      <c r="AT1072" s="4"/>
      <c r="AY1072" s="4"/>
      <c r="AZ1072" s="4"/>
      <c r="BE1072" s="4"/>
      <c r="BF1072" s="4"/>
      <c r="BK1072" s="4"/>
      <c r="BL1072" s="4"/>
      <c r="BP1072" s="4"/>
      <c r="BZ1072" s="4"/>
      <c r="CK1072" s="4"/>
      <c r="CV1072" s="4"/>
      <c r="DG1072" s="4"/>
      <c r="DR1072" s="4"/>
      <c r="DV1072" s="4"/>
      <c r="EC1072" s="4"/>
    </row>
    <row r="1073" spans="1:133" ht="12.75" x14ac:dyDescent="0.2">
      <c r="A1073" s="11"/>
      <c r="J1073" s="10"/>
      <c r="K1073" s="4"/>
      <c r="L1073" s="4"/>
      <c r="V1073" s="4"/>
      <c r="W1073" s="4"/>
      <c r="AI1073" s="4"/>
      <c r="AJ1073" s="4"/>
      <c r="AM1073" s="4"/>
      <c r="AN1073" s="4"/>
      <c r="AS1073" s="4"/>
      <c r="AT1073" s="4"/>
      <c r="AY1073" s="4"/>
      <c r="AZ1073" s="4"/>
      <c r="BE1073" s="4"/>
      <c r="BF1073" s="4"/>
      <c r="BK1073" s="4"/>
      <c r="BL1073" s="4"/>
      <c r="BP1073" s="4"/>
      <c r="BZ1073" s="4"/>
      <c r="CK1073" s="4"/>
      <c r="CV1073" s="4"/>
      <c r="DG1073" s="4"/>
      <c r="DR1073" s="4"/>
      <c r="DV1073" s="4"/>
      <c r="EC1073" s="4"/>
    </row>
    <row r="1074" spans="1:133" ht="12.75" x14ac:dyDescent="0.2">
      <c r="A1074" s="11"/>
      <c r="J1074" s="10"/>
      <c r="K1074" s="4"/>
      <c r="L1074" s="4"/>
      <c r="V1074" s="4"/>
      <c r="W1074" s="4"/>
      <c r="AI1074" s="4"/>
      <c r="AJ1074" s="4"/>
      <c r="AM1074" s="4"/>
      <c r="AN1074" s="4"/>
      <c r="AS1074" s="4"/>
      <c r="AT1074" s="4"/>
      <c r="AY1074" s="4"/>
      <c r="AZ1074" s="4"/>
      <c r="BE1074" s="4"/>
      <c r="BF1074" s="4"/>
      <c r="BK1074" s="4"/>
      <c r="BL1074" s="4"/>
      <c r="BP1074" s="4"/>
      <c r="BZ1074" s="4"/>
      <c r="CK1074" s="4"/>
      <c r="CV1074" s="4"/>
      <c r="DG1074" s="4"/>
      <c r="DR1074" s="4"/>
      <c r="DV1074" s="4"/>
      <c r="EC1074" s="4"/>
    </row>
    <row r="1075" spans="1:133" ht="12.75" x14ac:dyDescent="0.2">
      <c r="A1075" s="11"/>
      <c r="J1075" s="10"/>
      <c r="K1075" s="4"/>
      <c r="L1075" s="4"/>
      <c r="V1075" s="4"/>
      <c r="W1075" s="4"/>
      <c r="AI1075" s="4"/>
      <c r="AJ1075" s="4"/>
      <c r="AM1075" s="4"/>
      <c r="AN1075" s="4"/>
      <c r="AS1075" s="4"/>
      <c r="AT1075" s="4"/>
      <c r="AY1075" s="4"/>
      <c r="AZ1075" s="4"/>
      <c r="BE1075" s="4"/>
      <c r="BF1075" s="4"/>
      <c r="BK1075" s="4"/>
      <c r="BL1075" s="4"/>
      <c r="BP1075" s="4"/>
      <c r="BZ1075" s="4"/>
      <c r="CK1075" s="4"/>
      <c r="CV1075" s="4"/>
      <c r="DG1075" s="4"/>
      <c r="DR1075" s="4"/>
      <c r="DV1075" s="4"/>
      <c r="EC1075" s="4"/>
    </row>
    <row r="1076" spans="1:133" ht="12.75" x14ac:dyDescent="0.2">
      <c r="A1076" s="11"/>
      <c r="J1076" s="10"/>
      <c r="K1076" s="4"/>
      <c r="L1076" s="4"/>
      <c r="V1076" s="4"/>
      <c r="W1076" s="4"/>
      <c r="AI1076" s="4"/>
      <c r="AJ1076" s="4"/>
      <c r="AM1076" s="4"/>
      <c r="AN1076" s="4"/>
      <c r="AS1076" s="4"/>
      <c r="AT1076" s="4"/>
      <c r="AY1076" s="4"/>
      <c r="AZ1076" s="4"/>
      <c r="BE1076" s="4"/>
      <c r="BF1076" s="4"/>
      <c r="BK1076" s="4"/>
      <c r="BL1076" s="4"/>
      <c r="BP1076" s="4"/>
      <c r="BZ1076" s="4"/>
      <c r="CK1076" s="4"/>
      <c r="CV1076" s="4"/>
      <c r="DG1076" s="4"/>
      <c r="DR1076" s="4"/>
      <c r="DV1076" s="4"/>
      <c r="EC1076" s="4"/>
    </row>
  </sheetData>
  <mergeCells count="25">
    <mergeCell ref="M3:U3"/>
    <mergeCell ref="AE4:AH4"/>
    <mergeCell ref="AI2:EA2"/>
    <mergeCell ref="BV4:BW4"/>
    <mergeCell ref="CR4:CS4"/>
    <mergeCell ref="DN4:DO4"/>
    <mergeCell ref="DC4:DD4"/>
    <mergeCell ref="CG4:CH4"/>
    <mergeCell ref="V2:AH2"/>
    <mergeCell ref="D2:U2"/>
    <mergeCell ref="D3:L3"/>
    <mergeCell ref="AJ3:DT3"/>
    <mergeCell ref="EB2:EL2"/>
    <mergeCell ref="DU3:EA3"/>
    <mergeCell ref="EM2:EP2"/>
    <mergeCell ref="AR6:AW6"/>
    <mergeCell ref="AL6:AQ6"/>
    <mergeCell ref="CC6:CM6"/>
    <mergeCell ref="BR6:CB6"/>
    <mergeCell ref="BJ6:BO6"/>
    <mergeCell ref="CN6:CX6"/>
    <mergeCell ref="CY6:DI6"/>
    <mergeCell ref="AX6:BC6"/>
    <mergeCell ref="BD6:BI6"/>
    <mergeCell ref="DJ6:DT6"/>
  </mergeCells>
  <hyperlinks>
    <hyperlink ref="P7" r:id="rId1"/>
    <hyperlink ref="CE7" r:id="rId2"/>
    <hyperlink ref="P8" r:id="rId3"/>
    <hyperlink ref="P9" r:id="rId4"/>
    <hyperlink ref="P10" r:id="rId5"/>
    <hyperlink ref="P11" r:id="rId6"/>
    <hyperlink ref="P12" r:id="rId7"/>
    <hyperlink ref="P13" r:id="rId8"/>
    <hyperlink ref="Z13" r:id="rId9"/>
    <hyperlink ref="P14" r:id="rId10"/>
    <hyperlink ref="P15" r:id="rId11"/>
    <hyperlink ref="Z15" r:id="rId12"/>
    <hyperlink ref="EA15" r:id="rId13"/>
    <hyperlink ref="P16" r:id="rId14"/>
    <hyperlink ref="P17" r:id="rId15"/>
    <hyperlink ref="P19" r:id="rId16"/>
    <hyperlink ref="P20" r:id="rId17"/>
    <hyperlink ref="P21" r:id="rId18"/>
    <hyperlink ref="P22" r:id="rId19"/>
    <hyperlink ref="BT22" r:id="rId20"/>
    <hyperlink ref="CE22" r:id="rId21"/>
    <hyperlink ref="P23" r:id="rId22"/>
    <hyperlink ref="P24" r:id="rId23"/>
    <hyperlink ref="P25" r:id="rId24"/>
    <hyperlink ref="P26" r:id="rId25"/>
    <hyperlink ref="P27" r:id="rId26"/>
    <hyperlink ref="P28" r:id="rId27"/>
    <hyperlink ref="P29" r:id="rId28"/>
    <hyperlink ref="P30" r:id="rId29"/>
    <hyperlink ref="P31" r:id="rId30"/>
    <hyperlink ref="P32" r:id="rId31"/>
    <hyperlink ref="P33" r:id="rId32"/>
    <hyperlink ref="P34" r:id="rId33"/>
    <hyperlink ref="AW34" r:id="rId34"/>
    <hyperlink ref="P35" r:id="rId35"/>
    <hyperlink ref="P36" r:id="rId36"/>
    <hyperlink ref="EA36" r:id="rId37"/>
    <hyperlink ref="P37" r:id="rId38"/>
    <hyperlink ref="CE37" r:id="rId39"/>
    <hyperlink ref="P38" r:id="rId40" location="brkljač-branko"/>
    <hyperlink ref="EL38" r:id="rId41"/>
    <hyperlink ref="P39" r:id="rId42"/>
    <hyperlink ref="EA39" r:id="rId43"/>
    <hyperlink ref="P40" r:id="rId44"/>
    <hyperlink ref="BT40" r:id="rId45"/>
    <hyperlink ref="CE40" r:id="rId46"/>
    <hyperlink ref="CP40" r:id="rId47"/>
    <hyperlink ref="CQ40" r:id="rId48"/>
    <hyperlink ref="DL40" r:id="rId49"/>
    <hyperlink ref="P41" r:id="rId50"/>
    <hyperlink ref="P42" r:id="rId51"/>
    <hyperlink ref="P43" r:id="rId52"/>
    <hyperlink ref="P44" r:id="rId53"/>
    <hyperlink ref="P45" r:id="rId54"/>
    <hyperlink ref="P46" r:id="rId55"/>
    <hyperlink ref="P47" r:id="rId56"/>
    <hyperlink ref="BT47" r:id="rId57"/>
    <hyperlink ref="DA47" r:id="rId58"/>
    <hyperlink ref="P48" r:id="rId59"/>
    <hyperlink ref="P49" r:id="rId60"/>
    <hyperlink ref="P50" r:id="rId61"/>
    <hyperlink ref="P51" r:id="rId62"/>
    <hyperlink ref="P52" r:id="rId63"/>
    <hyperlink ref="P53" r:id="rId64"/>
    <hyperlink ref="EA53" r:id="rId65"/>
    <hyperlink ref="P54" r:id="rId66"/>
    <hyperlink ref="EF54" r:id="rId67"/>
    <hyperlink ref="EI54" r:id="rId68"/>
    <hyperlink ref="H55" r:id="rId69"/>
    <hyperlink ref="P55" r:id="rId70"/>
    <hyperlink ref="EA55" r:id="rId71"/>
    <hyperlink ref="P57" r:id="rId72"/>
    <hyperlink ref="P58" r:id="rId73"/>
    <hyperlink ref="P59" r:id="rId74"/>
    <hyperlink ref="P60" r:id="rId75"/>
    <hyperlink ref="P61" r:id="rId76"/>
    <hyperlink ref="Z61" r:id="rId77"/>
    <hyperlink ref="P62" r:id="rId78"/>
    <hyperlink ref="P63" r:id="rId79"/>
    <hyperlink ref="P64" r:id="rId80"/>
    <hyperlink ref="P66" r:id="rId81"/>
    <hyperlink ref="P67" r:id="rId82"/>
    <hyperlink ref="P68" r:id="rId83"/>
    <hyperlink ref="P69" r:id="rId84"/>
    <hyperlink ref="AW69" r:id="rId85"/>
    <hyperlink ref="CE69" r:id="rId86"/>
    <hyperlink ref="P70" r:id="rId87"/>
    <hyperlink ref="EA70" r:id="rId88"/>
    <hyperlink ref="P71" r:id="rId89"/>
    <hyperlink ref="EF71" r:id="rId90"/>
    <hyperlink ref="P72" r:id="rId91"/>
    <hyperlink ref="BT72" r:id="rId92"/>
    <hyperlink ref="P73" r:id="rId93"/>
    <hyperlink ref="P74" r:id="rId94"/>
    <hyperlink ref="Z74" r:id="rId95"/>
    <hyperlink ref="AF74" r:id="rId96"/>
    <hyperlink ref="AH74" r:id="rId97"/>
    <hyperlink ref="P75" r:id="rId98"/>
    <hyperlink ref="P76" r:id="rId99"/>
    <hyperlink ref="P77" r:id="rId100"/>
    <hyperlink ref="P78" r:id="rId101"/>
    <hyperlink ref="AQ78" r:id="rId102"/>
    <hyperlink ref="AW78" r:id="rId103"/>
    <hyperlink ref="AZ78" r:id="rId104"/>
    <hyperlink ref="BO78" r:id="rId105"/>
    <hyperlink ref="BT78" r:id="rId106"/>
    <hyperlink ref="CE78" r:id="rId107"/>
    <hyperlink ref="CP78" r:id="rId108"/>
    <hyperlink ref="P79" r:id="rId109"/>
    <hyperlink ref="AQ79" r:id="rId110"/>
    <hyperlink ref="P81" r:id="rId111"/>
    <hyperlink ref="AQ81" r:id="rId112"/>
    <hyperlink ref="P82" r:id="rId113"/>
    <hyperlink ref="P83" r:id="rId114"/>
    <hyperlink ref="P84" r:id="rId115"/>
    <hyperlink ref="P85" r:id="rId116"/>
    <hyperlink ref="Z85" r:id="rId117"/>
    <hyperlink ref="AB85" r:id="rId118"/>
    <hyperlink ref="AQ85" r:id="rId119"/>
    <hyperlink ref="AW85" r:id="rId120"/>
    <hyperlink ref="AZ85" r:id="rId121"/>
    <hyperlink ref="BF85" r:id="rId122"/>
    <hyperlink ref="BO85" r:id="rId123"/>
    <hyperlink ref="BT85" r:id="rId124"/>
    <hyperlink ref="CE85" r:id="rId125"/>
    <hyperlink ref="CP85" r:id="rId126"/>
    <hyperlink ref="DA85" r:id="rId127"/>
    <hyperlink ref="DM85" r:id="rId128"/>
    <hyperlink ref="EA85" r:id="rId129"/>
    <hyperlink ref="P86" r:id="rId130"/>
    <hyperlink ref="P87" r:id="rId131"/>
    <hyperlink ref="P88" r:id="rId132"/>
    <hyperlink ref="BT89" r:id="rId133"/>
    <hyperlink ref="CP89" r:id="rId134"/>
    <hyperlink ref="P90" r:id="rId135"/>
    <hyperlink ref="P91" r:id="rId136"/>
    <hyperlink ref="AQ91" r:id="rId137"/>
    <hyperlink ref="P92" r:id="rId138"/>
    <hyperlink ref="BT92" r:id="rId139"/>
    <hyperlink ref="P93" r:id="rId140"/>
    <hyperlink ref="P94" r:id="rId141"/>
    <hyperlink ref="P95" r:id="rId142"/>
    <hyperlink ref="P96" r:id="rId143"/>
    <hyperlink ref="BT96" r:id="rId144"/>
    <hyperlink ref="CP96" r:id="rId145"/>
    <hyperlink ref="DA96" r:id="rId146"/>
    <hyperlink ref="P97" r:id="rId147"/>
    <hyperlink ref="P98" r:id="rId148"/>
    <hyperlink ref="P99" r:id="rId149"/>
    <hyperlink ref="P100" r:id="rId150"/>
    <hyperlink ref="P101" r:id="rId151"/>
    <hyperlink ref="P102" r:id="rId152"/>
    <hyperlink ref="P103" r:id="rId153"/>
    <hyperlink ref="P104" r:id="rId154"/>
    <hyperlink ref="P105" r:id="rId155"/>
  </hyperlinks>
  <pageMargins left="0.7" right="0.7" top="0.75" bottom="0.75" header="0.3" footer="0.3"/>
  <pageSetup paperSize="9" orientation="portrait" r:id="rId15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Update Note</vt:lpstr>
      <vt:lpstr>In-situ Networks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ELEFTHERIA POYIADJI</dc:creator>
  <cp:lastModifiedBy>User</cp:lastModifiedBy>
  <cp:lastPrinted>2017-07-11T09:47:28Z</cp:lastPrinted>
  <dcterms:created xsi:type="dcterms:W3CDTF">2016-09-23T08:38:53Z</dcterms:created>
  <dcterms:modified xsi:type="dcterms:W3CDTF">2017-07-11T13:59:17Z</dcterms:modified>
</cp:coreProperties>
</file>